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/>
  </bookViews>
  <sheets>
    <sheet name="от 2-х старт" sheetId="6" r:id="rId1"/>
    <sheet name="от 2-х промежуток" sheetId="7" r:id="rId2"/>
    <sheet name="от 2-х итог" sheetId="1" r:id="rId3"/>
  </sheets>
  <definedNames>
    <definedName name="_xlnm._FilterDatabase" localSheetId="2" hidden="1">'от 2-х итог'!$K$1:$K$22</definedName>
    <definedName name="_xlnm._FilterDatabase" localSheetId="1" hidden="1">'от 2-х промежуток'!$K$1:$K$20</definedName>
    <definedName name="_xlnm._FilterDatabase" localSheetId="0" hidden="1">'от 2-х старт'!$J$1:$J$21</definedName>
  </definedNames>
  <calcPr calcId="144525"/>
</workbook>
</file>

<file path=xl/calcChain.xml><?xml version="1.0" encoding="utf-8"?>
<calcChain xmlns="http://schemas.openxmlformats.org/spreadsheetml/2006/main">
  <c r="K12" i="1" l="1"/>
  <c r="K11" i="1"/>
  <c r="K13" i="1"/>
  <c r="K13" i="7"/>
  <c r="K12" i="7"/>
  <c r="K11" i="7"/>
  <c r="J13" i="6"/>
  <c r="J12" i="6"/>
  <c r="J14" i="1" l="1"/>
  <c r="K14" i="1" s="1"/>
  <c r="I14" i="1"/>
  <c r="J10" i="1"/>
  <c r="K10" i="1" s="1"/>
  <c r="I10" i="1"/>
  <c r="J9" i="1"/>
  <c r="K9" i="1" s="1"/>
  <c r="J14" i="7"/>
  <c r="K14" i="7" s="1"/>
  <c r="I14" i="7"/>
  <c r="J10" i="7"/>
  <c r="K10" i="7" s="1"/>
  <c r="I10" i="7"/>
  <c r="J9" i="7"/>
  <c r="I14" i="6"/>
  <c r="J14" i="6" s="1"/>
  <c r="H14" i="6"/>
  <c r="I11" i="6"/>
  <c r="J11" i="6" s="1"/>
  <c r="H11" i="6"/>
  <c r="I10" i="6"/>
  <c r="J10" i="6" s="1"/>
  <c r="H10" i="6"/>
  <c r="I9" i="6"/>
  <c r="J16" i="7" l="1"/>
  <c r="I16" i="6"/>
  <c r="J16" i="1"/>
  <c r="J9" i="6" l="1"/>
  <c r="H9" i="6"/>
  <c r="K9" i="7" l="1"/>
  <c r="I9" i="7"/>
  <c r="J18" i="7" l="1"/>
  <c r="K18" i="7" s="1"/>
  <c r="J19" i="7"/>
  <c r="K19" i="7" s="1"/>
  <c r="J17" i="7"/>
  <c r="K17" i="7" s="1"/>
  <c r="I18" i="6"/>
  <c r="J18" i="6" s="1"/>
  <c r="I17" i="6"/>
  <c r="J17" i="6" s="1"/>
  <c r="I19" i="6"/>
  <c r="J19" i="6" s="1"/>
  <c r="I9" i="1"/>
  <c r="J17" i="1" l="1"/>
  <c r="K17" i="1" s="1"/>
  <c r="J18" i="1"/>
  <c r="K18" i="1" s="1"/>
  <c r="J19" i="1"/>
  <c r="K19" i="1" s="1"/>
</calcChain>
</file>

<file path=xl/sharedStrings.xml><?xml version="1.0" encoding="utf-8"?>
<sst xmlns="http://schemas.openxmlformats.org/spreadsheetml/2006/main" count="90" uniqueCount="48">
  <si>
    <t xml:space="preserve">Лист наблюдения 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</si>
  <si>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</si>
  <si>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</si>
  <si>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</si>
  <si>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</si>
  <si>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</si>
  <si>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</si>
  <si>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</si>
  <si>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</si>
  <si>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</si>
  <si>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</si>
  <si>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</si>
  <si>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</si>
  <si>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</si>
  <si>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Общее количество</t>
  </si>
  <si>
    <t>Средний уровень</t>
  </si>
  <si>
    <t>Уровень развития умений и навыков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</si>
  <si>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</si>
  <si>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</si>
  <si>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</si>
  <si>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</si>
  <si>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</si>
  <si>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</si>
  <si>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>2-Зд.1 умеет выполнять физические упражнения одновременно со взрослым</t>
  </si>
  <si>
    <t>2-Зд.2 владеет различными видами основных движений</t>
  </si>
  <si>
    <t>2-Зд.1 имеет первоначальные навыки координации движений</t>
  </si>
  <si>
    <t>2-Зд.2 выполняет упражнения вместе с педагогом в игровой форме (имитация
движений животных), используя зрительные ориентиры</t>
  </si>
  <si>
    <t>2-Зд.3 знает приемы повседневного закаливания;</t>
  </si>
  <si>
    <t>2-Зд.4 соблюдает при помощи взрослого элементарные навыки самообслуживания</t>
  </si>
  <si>
    <t>2-Зд.2 владеет различными видами основных движений: ходьба, бег, лазание,
прыжки, равновесие</t>
  </si>
  <si>
    <t xml:space="preserve">2-Зд.3 выполняет спортивные упражнения;
</t>
  </si>
  <si>
    <t>2-Зд.4 владеет первоначальными навыками личной гигиены;</t>
  </si>
  <si>
    <t>2-Зд.5 проявляет положительные эмоции при проведении национальных
пальчиковых игр, закаливающих процедур и соблюдает их</t>
  </si>
  <si>
    <t xml:space="preserve"> </t>
  </si>
  <si>
    <t>2-Зд.3 имеет представление о первоначальной технике выполнения спортивных
упражнений;</t>
  </si>
  <si>
    <t>2-Зд.5 проявляет положительные эмоции при проведении закаливающих процедур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</si>
  <si>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</si>
  <si>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</si>
  <si>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</si>
  <si>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>Учебный год: 2021-2022       Группа: "Балапан"     Дата проведения: Январь 2022 г</t>
  </si>
  <si>
    <t>Учебный год: 2021-2022       Группа:"Балапан"    Дата проведения: сентябрь 2021 г.</t>
  </si>
  <si>
    <t>Алпысбаева Амели</t>
  </si>
  <si>
    <t>Дедуренко Родион</t>
  </si>
  <si>
    <t>Койбагарова Индира</t>
  </si>
  <si>
    <t>Құдайберген Медина</t>
  </si>
  <si>
    <t>Турежанова Айнур</t>
  </si>
  <si>
    <t>Турежанова Айгуль</t>
  </si>
  <si>
    <t>Учебный год: 2021-2022      Группа: "Балапан"      Дата проведения: май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</si>
</sst>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"/>
  <sheetViews>
    <sheetView tabSelected="1" zoomScale="90" zoomScaleNormal="90" workbookViewId="0">
      <selection activeCell="R17" sqref="R17"/>
    </sheetView>
  </sheetViews>
  <sheetFormatPr defaultRowHeight="15" x14ac:dyDescent="0.25"/>
  <cols>
    <col min="2" max="2" width="4" customWidth="1"/>
    <col min="3" max="3" width="32.5703125" customWidth="1"/>
    <col min="4" max="4" width="7.28515625" customWidth="1"/>
    <col min="5" max="5" width="12.140625" customWidth="1"/>
    <col min="6" max="6" width="8.85546875" customWidth="1"/>
    <col min="7" max="7" width="6.5703125" customWidth="1"/>
    <col min="8" max="8" width="9.140625" style="9"/>
    <col min="9" max="9" width="7.5703125" customWidth="1"/>
    <col min="10" max="10" width="11.140625" customWidth="1"/>
  </cols>
  <sheetData>
    <row r="2" spans="1:1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18" t="s">
        <v>36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x14ac:dyDescent="0.25">
      <c r="A4" s="18" t="s">
        <v>40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6" spans="1:11" x14ac:dyDescent="0.25">
      <c r="B6" s="19" t="s">
        <v>1</v>
      </c>
      <c r="C6" s="19"/>
      <c r="D6" s="19"/>
      <c r="E6" s="19"/>
      <c r="F6" s="19"/>
      <c r="G6" s="19"/>
      <c r="H6" s="19"/>
      <c r="I6" s="19"/>
      <c r="J6" s="19"/>
    </row>
    <row r="7" spans="1:11" ht="38.25" customHeight="1" x14ac:dyDescent="0.25">
      <c r="B7" s="20" t="s">
        <v>2</v>
      </c>
      <c r="C7" s="20" t="s">
        <v>3</v>
      </c>
      <c r="D7" s="21" t="s">
        <v>4</v>
      </c>
      <c r="E7" s="22"/>
      <c r="F7" s="22"/>
      <c r="G7" s="22"/>
      <c r="H7" s="23" t="s">
        <v>14</v>
      </c>
      <c r="I7" s="25" t="s">
        <v>15</v>
      </c>
      <c r="J7" s="27" t="s">
        <v>16</v>
      </c>
    </row>
    <row r="8" spans="1:11" ht="225" customHeight="1" x14ac:dyDescent="0.25">
      <c r="B8" s="20"/>
      <c r="C8" s="20"/>
      <c r="D8" s="11" t="s">
        <v>25</v>
      </c>
      <c r="E8" s="11" t="s">
        <v>26</v>
      </c>
      <c r="F8" s="11" t="s">
        <v>27</v>
      </c>
      <c r="G8" s="11" t="s">
        <v>28</v>
      </c>
      <c r="H8" s="24"/>
      <c r="I8" s="26"/>
      <c r="J8" s="27"/>
    </row>
    <row r="9" spans="1:11" ht="15.75" x14ac:dyDescent="0.25">
      <c r="B9" s="2">
        <v>1</v>
      </c>
      <c r="C9" s="14" t="s">
        <v>41</v>
      </c>
      <c r="D9" s="2">
        <v>1</v>
      </c>
      <c r="E9" s="2">
        <v>2</v>
      </c>
      <c r="F9" s="2">
        <v>1</v>
      </c>
      <c r="G9" s="2">
        <v>1</v>
      </c>
      <c r="H9" s="7">
        <f>SUM(D9:G9)</f>
        <v>5</v>
      </c>
      <c r="I9" s="8">
        <f>AVERAGE(D9,E9,F9,G9)</f>
        <v>1.25</v>
      </c>
      <c r="J9" s="12" t="str">
        <f>IF(D9="","",VLOOKUP(I9,$I$76:$J$78,2,TRUE))</f>
        <v>І ур</v>
      </c>
    </row>
    <row r="10" spans="1:11" ht="15.75" x14ac:dyDescent="0.25">
      <c r="B10" s="2">
        <v>2</v>
      </c>
      <c r="C10" s="14" t="s">
        <v>42</v>
      </c>
      <c r="D10" s="2">
        <v>1</v>
      </c>
      <c r="E10" s="2">
        <v>2</v>
      </c>
      <c r="F10" s="2">
        <v>1</v>
      </c>
      <c r="G10" s="2">
        <v>1</v>
      </c>
      <c r="H10" s="7">
        <f t="shared" ref="H10:H14" si="0">SUM(D10:G10)</f>
        <v>5</v>
      </c>
      <c r="I10" s="8">
        <f t="shared" ref="I10:I14" si="1">AVERAGE(D10,E10,F10,G10)</f>
        <v>1.25</v>
      </c>
      <c r="J10" s="12" t="str">
        <f>IF(D10="","",VLOOKUP(I10,$I$76:$J$78,2,TRUE))</f>
        <v>І ур</v>
      </c>
    </row>
    <row r="11" spans="1:11" ht="15.75" x14ac:dyDescent="0.25">
      <c r="B11" s="2">
        <v>3</v>
      </c>
      <c r="C11" s="14" t="s">
        <v>43</v>
      </c>
      <c r="D11" s="2">
        <v>1</v>
      </c>
      <c r="E11" s="2">
        <v>2</v>
      </c>
      <c r="F11" s="2">
        <v>1</v>
      </c>
      <c r="G11" s="2">
        <v>1</v>
      </c>
      <c r="H11" s="7">
        <f t="shared" si="0"/>
        <v>5</v>
      </c>
      <c r="I11" s="8">
        <f t="shared" si="1"/>
        <v>1.25</v>
      </c>
      <c r="J11" s="12" t="str">
        <f>IF(D11="","",VLOOKUP(I11,$I$76:$J$78,2,TRUE))</f>
        <v>І ур</v>
      </c>
    </row>
    <row r="12" spans="1:11" ht="15.75" x14ac:dyDescent="0.25">
      <c r="B12" s="2">
        <v>4</v>
      </c>
      <c r="C12" s="14" t="s">
        <v>44</v>
      </c>
      <c r="D12" s="2">
        <v>1</v>
      </c>
      <c r="E12" s="2">
        <v>2</v>
      </c>
      <c r="F12" s="2">
        <v>1</v>
      </c>
      <c r="G12" s="2">
        <v>1</v>
      </c>
      <c r="H12" s="7">
        <v>5</v>
      </c>
      <c r="I12" s="8">
        <v>1.25</v>
      </c>
      <c r="J12" s="12" t="str">
        <f>IF(D12="","",VLOOKUP(I12,$I$76:$J$78,2,TRUE))</f>
        <v>І ур</v>
      </c>
    </row>
    <row r="13" spans="1:11" ht="15.75" x14ac:dyDescent="0.25">
      <c r="B13" s="2">
        <v>5</v>
      </c>
      <c r="C13" s="14" t="s">
        <v>45</v>
      </c>
      <c r="D13" s="2">
        <v>1</v>
      </c>
      <c r="E13" s="2">
        <v>2</v>
      </c>
      <c r="F13" s="2">
        <v>1</v>
      </c>
      <c r="G13" s="2">
        <v>1</v>
      </c>
      <c r="H13" s="7">
        <v>5</v>
      </c>
      <c r="I13" s="8">
        <v>1.25</v>
      </c>
      <c r="J13" s="12" t="str">
        <f>IF(D13="","",VLOOKUP(I13,$I$76:$J$78,2,TRUE))</f>
        <v>І ур</v>
      </c>
    </row>
    <row r="14" spans="1:11" ht="15.75" x14ac:dyDescent="0.25">
      <c r="B14" s="2">
        <v>6</v>
      </c>
      <c r="C14" s="14" t="s">
        <v>46</v>
      </c>
      <c r="D14" s="2">
        <v>1</v>
      </c>
      <c r="E14" s="2">
        <v>2</v>
      </c>
      <c r="F14" s="2">
        <v>1</v>
      </c>
      <c r="G14" s="2">
        <v>1</v>
      </c>
      <c r="H14" s="7">
        <f t="shared" si="0"/>
        <v>5</v>
      </c>
      <c r="I14" s="8">
        <f t="shared" si="1"/>
        <v>1.25</v>
      </c>
      <c r="J14" s="12" t="str">
        <f>IF(D14="","",VLOOKUP(I14,$I$76:$J$78,2,TRUE))</f>
        <v>І ур</v>
      </c>
    </row>
    <row r="15" spans="1:11" x14ac:dyDescent="0.25">
      <c r="B15" s="28"/>
      <c r="C15" s="28"/>
      <c r="D15" s="31"/>
      <c r="E15" s="32"/>
      <c r="F15" s="32"/>
      <c r="G15" s="32"/>
      <c r="H15" s="33"/>
      <c r="I15" s="1" t="s">
        <v>8</v>
      </c>
      <c r="J15" s="1" t="s">
        <v>9</v>
      </c>
    </row>
    <row r="16" spans="1:11" x14ac:dyDescent="0.25">
      <c r="B16" s="29"/>
      <c r="C16" s="29"/>
      <c r="D16" s="36" t="s">
        <v>13</v>
      </c>
      <c r="E16" s="37"/>
      <c r="F16" s="37"/>
      <c r="G16" s="37"/>
      <c r="H16" s="38"/>
      <c r="I16" s="13">
        <f>COUNTA(C9:C14)</f>
        <v>6</v>
      </c>
      <c r="J16" s="13">
        <v>100</v>
      </c>
    </row>
    <row r="17" spans="2:10" x14ac:dyDescent="0.25">
      <c r="B17" s="29"/>
      <c r="C17" s="29"/>
      <c r="D17" s="34" t="s">
        <v>10</v>
      </c>
      <c r="E17" s="35"/>
      <c r="F17" s="35"/>
      <c r="G17" s="35"/>
      <c r="H17" s="35"/>
      <c r="I17" s="5">
        <f>COUNTIF(J9:J14,"І ур")</f>
        <v>6</v>
      </c>
      <c r="J17" s="3">
        <f>(I17/I16)*100</f>
        <v>100</v>
      </c>
    </row>
    <row r="18" spans="2:10" x14ac:dyDescent="0.25">
      <c r="B18" s="29"/>
      <c r="C18" s="29"/>
      <c r="D18" s="34" t="s">
        <v>11</v>
      </c>
      <c r="E18" s="35"/>
      <c r="F18" s="35"/>
      <c r="G18" s="35"/>
      <c r="H18" s="35"/>
      <c r="I18" s="5">
        <f>COUNTIF(J9:J14,"ІІ ур")</f>
        <v>0</v>
      </c>
      <c r="J18" s="3">
        <f>(I18/I16)*100</f>
        <v>0</v>
      </c>
    </row>
    <row r="19" spans="2:10" x14ac:dyDescent="0.25">
      <c r="B19" s="30"/>
      <c r="C19" s="30"/>
      <c r="D19" s="34" t="s">
        <v>12</v>
      </c>
      <c r="E19" s="35"/>
      <c r="F19" s="35"/>
      <c r="G19" s="35"/>
      <c r="H19" s="35"/>
      <c r="I19" s="5">
        <f>COUNTIF(J9:J14,"ІІІ ур")</f>
        <v>0</v>
      </c>
      <c r="J19" s="3">
        <f>(I19/I16)*100</f>
        <v>0</v>
      </c>
    </row>
    <row r="76" spans="9:10" x14ac:dyDescent="0.25">
      <c r="I76" s="6">
        <v>1</v>
      </c>
      <c r="J76" s="6" t="s">
        <v>17</v>
      </c>
    </row>
    <row r="77" spans="9:10" x14ac:dyDescent="0.25">
      <c r="I77" s="6">
        <v>1.6</v>
      </c>
      <c r="J77" s="6" t="s">
        <v>18</v>
      </c>
    </row>
    <row r="78" spans="9:10" x14ac:dyDescent="0.25">
      <c r="I78" s="6">
        <v>2.6</v>
      </c>
      <c r="J78" s="6" t="s">
        <v>19</v>
      </c>
    </row>
  </sheetData>
  <autoFilter ref="J1:J21"/>
  <mergeCells count="17">
    <mergeCell ref="B15:B19"/>
    <mergeCell ref="C15:C19"/>
    <mergeCell ref="D15:H15"/>
    <mergeCell ref="D17:H17"/>
    <mergeCell ref="D18:H18"/>
    <mergeCell ref="D19:H19"/>
    <mergeCell ref="D16:H16"/>
    <mergeCell ref="A2:K2"/>
    <mergeCell ref="A3:K3"/>
    <mergeCell ref="A4:K4"/>
    <mergeCell ref="B6:J6"/>
    <mergeCell ref="B7:B8"/>
    <mergeCell ref="C7:C8"/>
    <mergeCell ref="D7:G7"/>
    <mergeCell ref="H7:H8"/>
    <mergeCell ref="I7:I8"/>
    <mergeCell ref="J7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8"/>
  <sheetViews>
    <sheetView topLeftCell="A5" zoomScale="91" zoomScaleNormal="91" workbookViewId="0">
      <selection activeCell="O13" sqref="O13"/>
    </sheetView>
  </sheetViews>
  <sheetFormatPr defaultRowHeight="15" x14ac:dyDescent="0.25"/>
  <cols>
    <col min="2" max="2" width="4.140625" customWidth="1"/>
    <col min="3" max="3" width="27.140625" customWidth="1"/>
    <col min="4" max="4" width="6.28515625" customWidth="1"/>
    <col min="5" max="5" width="8.42578125" customWidth="1"/>
    <col min="6" max="6" width="7.28515625" customWidth="1"/>
    <col min="7" max="7" width="7.140625" customWidth="1"/>
    <col min="8" max="8" width="13.28515625" customWidth="1"/>
    <col min="9" max="9" width="8.28515625" customWidth="1"/>
    <col min="10" max="10" width="6.85546875" customWidth="1"/>
    <col min="11" max="11" width="10.28515625" customWidth="1"/>
    <col min="12" max="12" width="10.85546875" customWidth="1"/>
  </cols>
  <sheetData>
    <row r="2" spans="1:12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5" customHeight="1" x14ac:dyDescent="0.25">
      <c r="A3" s="18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x14ac:dyDescent="0.25">
      <c r="A4" s="18" t="s">
        <v>39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6" spans="1:12" x14ac:dyDescent="0.25">
      <c r="B6" s="19" t="s">
        <v>1</v>
      </c>
      <c r="C6" s="19"/>
      <c r="D6" s="19"/>
      <c r="E6" s="19"/>
      <c r="F6" s="19"/>
      <c r="G6" s="19"/>
      <c r="H6" s="19"/>
      <c r="I6" s="19"/>
      <c r="J6" s="19"/>
      <c r="K6" s="19"/>
    </row>
    <row r="7" spans="1:12" x14ac:dyDescent="0.25">
      <c r="B7" s="20" t="s">
        <v>2</v>
      </c>
      <c r="C7" s="20" t="s">
        <v>3</v>
      </c>
      <c r="D7" s="21" t="s">
        <v>4</v>
      </c>
      <c r="E7" s="22"/>
      <c r="F7" s="22"/>
      <c r="G7" s="22"/>
      <c r="H7" s="22"/>
      <c r="I7" s="23" t="s">
        <v>5</v>
      </c>
      <c r="J7" s="39" t="s">
        <v>6</v>
      </c>
      <c r="K7" s="27" t="s">
        <v>7</v>
      </c>
    </row>
    <row r="8" spans="1:12" ht="225" customHeight="1" x14ac:dyDescent="0.25">
      <c r="B8" s="20"/>
      <c r="C8" s="20"/>
      <c r="D8" s="11" t="s">
        <v>23</v>
      </c>
      <c r="E8" s="11" t="s">
        <v>29</v>
      </c>
      <c r="F8" s="11" t="s">
        <v>30</v>
      </c>
      <c r="G8" s="11" t="s">
        <v>31</v>
      </c>
      <c r="H8" s="11" t="s">
        <v>32</v>
      </c>
      <c r="I8" s="24"/>
      <c r="J8" s="39"/>
      <c r="K8" s="27"/>
    </row>
    <row r="9" spans="1:12" ht="15.75" x14ac:dyDescent="0.25">
      <c r="B9" s="2">
        <v>1</v>
      </c>
      <c r="C9" s="14" t="s">
        <v>41</v>
      </c>
      <c r="D9" s="2">
        <v>1</v>
      </c>
      <c r="E9" s="2">
        <v>2</v>
      </c>
      <c r="F9" s="2">
        <v>1</v>
      </c>
      <c r="G9" s="2">
        <v>3</v>
      </c>
      <c r="H9" s="2">
        <v>1</v>
      </c>
      <c r="I9" s="7">
        <f>SUM(D9:H9)</f>
        <v>8</v>
      </c>
      <c r="J9" s="8">
        <f>AVERAGE(D9,E9,F9,G9,H9)</f>
        <v>1.6</v>
      </c>
      <c r="K9" s="12" t="str">
        <f>IF(D9="","",VLOOKUP(J9,$J$76:$K$78,2,TRUE))</f>
        <v>ІІ ур</v>
      </c>
    </row>
    <row r="10" spans="1:12" ht="15.75" x14ac:dyDescent="0.25">
      <c r="B10" s="2">
        <v>2</v>
      </c>
      <c r="C10" s="14" t="s">
        <v>42</v>
      </c>
      <c r="D10" s="2">
        <v>1</v>
      </c>
      <c r="E10" s="2">
        <v>3</v>
      </c>
      <c r="F10" s="2">
        <v>1</v>
      </c>
      <c r="G10" s="2">
        <v>3</v>
      </c>
      <c r="H10" s="2">
        <v>1</v>
      </c>
      <c r="I10" s="7">
        <f t="shared" ref="I10:I14" si="0">SUM(D10:H10)</f>
        <v>9</v>
      </c>
      <c r="J10" s="8">
        <f t="shared" ref="J10:J14" si="1">AVERAGE(D10,E10,F10,G10,H10)</f>
        <v>1.8</v>
      </c>
      <c r="K10" s="12" t="str">
        <f>IF(D10="","",VLOOKUP(J10,$J$76:$K$78,2,TRUE))</f>
        <v>ІІ ур</v>
      </c>
    </row>
    <row r="11" spans="1:12" ht="15.75" x14ac:dyDescent="0.25">
      <c r="B11" s="2">
        <v>3</v>
      </c>
      <c r="C11" s="14" t="s">
        <v>43</v>
      </c>
      <c r="D11" s="2">
        <v>1</v>
      </c>
      <c r="E11" s="2">
        <v>3</v>
      </c>
      <c r="F11" s="2">
        <v>1</v>
      </c>
      <c r="G11" s="2">
        <v>3</v>
      </c>
      <c r="H11" s="2">
        <v>1</v>
      </c>
      <c r="I11" s="7">
        <v>9</v>
      </c>
      <c r="J11" s="8">
        <v>1.8</v>
      </c>
      <c r="K11" s="12" t="str">
        <f>IF(D11="","",VLOOKUP(J11,$J$76:$K$78,2,TRUE))</f>
        <v>ІІ ур</v>
      </c>
    </row>
    <row r="12" spans="1:12" ht="15.75" x14ac:dyDescent="0.25">
      <c r="B12" s="2">
        <v>4</v>
      </c>
      <c r="C12" s="14" t="s">
        <v>44</v>
      </c>
      <c r="D12" s="2">
        <v>1</v>
      </c>
      <c r="E12" s="2">
        <v>3</v>
      </c>
      <c r="F12" s="2">
        <v>1</v>
      </c>
      <c r="G12" s="2">
        <v>3</v>
      </c>
      <c r="H12" s="2">
        <v>1</v>
      </c>
      <c r="I12" s="7">
        <v>9</v>
      </c>
      <c r="J12" s="8">
        <v>1.8</v>
      </c>
      <c r="K12" s="12" t="str">
        <f>IF(D12="","",VLOOKUP(J12,$J$76:$K$78,2,TRUE))</f>
        <v>ІІ ур</v>
      </c>
    </row>
    <row r="13" spans="1:12" ht="15.75" x14ac:dyDescent="0.25">
      <c r="B13" s="2">
        <v>5</v>
      </c>
      <c r="C13" s="14" t="s">
        <v>45</v>
      </c>
      <c r="D13" s="2">
        <v>1</v>
      </c>
      <c r="E13" s="2">
        <v>3</v>
      </c>
      <c r="F13" s="2">
        <v>1</v>
      </c>
      <c r="G13" s="2">
        <v>3</v>
      </c>
      <c r="H13" s="2">
        <v>1</v>
      </c>
      <c r="I13" s="7">
        <v>9</v>
      </c>
      <c r="J13" s="8">
        <v>1.8</v>
      </c>
      <c r="K13" s="12" t="str">
        <f>IF(D13="","",VLOOKUP(J13,$J$76:$K$78,2,TRUE))</f>
        <v>ІІ ур</v>
      </c>
    </row>
    <row r="14" spans="1:12" ht="15.75" x14ac:dyDescent="0.25">
      <c r="B14" s="2">
        <v>6</v>
      </c>
      <c r="C14" s="14" t="s">
        <v>46</v>
      </c>
      <c r="D14" s="2">
        <v>1</v>
      </c>
      <c r="E14" s="2">
        <v>2</v>
      </c>
      <c r="F14" s="2">
        <v>2</v>
      </c>
      <c r="G14" s="2">
        <v>1</v>
      </c>
      <c r="H14" s="2">
        <v>3</v>
      </c>
      <c r="I14" s="7">
        <f t="shared" si="0"/>
        <v>9</v>
      </c>
      <c r="J14" s="8">
        <f t="shared" si="1"/>
        <v>1.8</v>
      </c>
      <c r="K14" s="12" t="str">
        <f>IF(D14="","",VLOOKUP(J14,$J$76:$K$78,2,TRUE))</f>
        <v>ІІ ур</v>
      </c>
    </row>
    <row r="15" spans="1:12" x14ac:dyDescent="0.25">
      <c r="B15" s="28"/>
      <c r="C15" s="28"/>
      <c r="D15" s="31"/>
      <c r="E15" s="32"/>
      <c r="F15" s="32"/>
      <c r="G15" s="32"/>
      <c r="H15" s="32"/>
      <c r="I15" s="33"/>
      <c r="J15" s="1" t="s">
        <v>8</v>
      </c>
      <c r="K15" s="1" t="s">
        <v>9</v>
      </c>
    </row>
    <row r="16" spans="1:12" x14ac:dyDescent="0.25">
      <c r="B16" s="29"/>
      <c r="C16" s="29"/>
      <c r="D16" s="36" t="s">
        <v>13</v>
      </c>
      <c r="E16" s="37"/>
      <c r="F16" s="37"/>
      <c r="G16" s="37"/>
      <c r="H16" s="37"/>
      <c r="I16" s="38"/>
      <c r="J16" s="10">
        <f>COUNTA(C9:C14)</f>
        <v>6</v>
      </c>
      <c r="K16" s="10">
        <v>100</v>
      </c>
    </row>
    <row r="17" spans="2:11" x14ac:dyDescent="0.25">
      <c r="B17" s="29"/>
      <c r="C17" s="29"/>
      <c r="D17" s="34" t="s">
        <v>10</v>
      </c>
      <c r="E17" s="35"/>
      <c r="F17" s="35"/>
      <c r="G17" s="35"/>
      <c r="H17" s="35"/>
      <c r="I17" s="35"/>
      <c r="J17" s="5">
        <f>COUNTIF(K9:K14,"І ур")</f>
        <v>0</v>
      </c>
      <c r="K17" s="3">
        <f>(J17/J16)*100</f>
        <v>0</v>
      </c>
    </row>
    <row r="18" spans="2:11" x14ac:dyDescent="0.25">
      <c r="B18" s="29"/>
      <c r="C18" s="29"/>
      <c r="D18" s="34" t="s">
        <v>11</v>
      </c>
      <c r="E18" s="35"/>
      <c r="F18" s="35"/>
      <c r="G18" s="35"/>
      <c r="H18" s="35"/>
      <c r="I18" s="35"/>
      <c r="J18" s="5">
        <f>COUNTIF(K9:K14,"ІІ ур")</f>
        <v>6</v>
      </c>
      <c r="K18" s="3">
        <f>(J18/J16)*100</f>
        <v>100</v>
      </c>
    </row>
    <row r="19" spans="2:11" x14ac:dyDescent="0.25">
      <c r="B19" s="30"/>
      <c r="C19" s="30"/>
      <c r="D19" s="34" t="s">
        <v>12</v>
      </c>
      <c r="E19" s="35"/>
      <c r="F19" s="35"/>
      <c r="G19" s="35"/>
      <c r="H19" s="35"/>
      <c r="I19" s="35"/>
      <c r="J19" s="5">
        <f>COUNTIF(K9:K14,"ІІІ ур")</f>
        <v>0</v>
      </c>
      <c r="K19" s="3">
        <f>(J19/J16)*100</f>
        <v>0</v>
      </c>
    </row>
    <row r="76" spans="10:11" x14ac:dyDescent="0.25">
      <c r="J76" s="6">
        <v>1</v>
      </c>
      <c r="K76" s="6" t="s">
        <v>17</v>
      </c>
    </row>
    <row r="77" spans="10:11" x14ac:dyDescent="0.25">
      <c r="J77" s="6">
        <v>1.6</v>
      </c>
      <c r="K77" s="6" t="s">
        <v>18</v>
      </c>
    </row>
    <row r="78" spans="10:11" x14ac:dyDescent="0.25">
      <c r="J78" s="6">
        <v>2.6</v>
      </c>
      <c r="K78" s="6" t="s">
        <v>19</v>
      </c>
    </row>
  </sheetData>
  <autoFilter ref="K1:K20"/>
  <mergeCells count="17">
    <mergeCell ref="B15:B19"/>
    <mergeCell ref="C15:C19"/>
    <mergeCell ref="D15:I15"/>
    <mergeCell ref="D17:I17"/>
    <mergeCell ref="D18:I18"/>
    <mergeCell ref="D19:I19"/>
    <mergeCell ref="D16:I16"/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7" zoomScaleNormal="100" workbookViewId="0">
      <selection activeCell="A3" sqref="A3:L3"/>
    </sheetView>
  </sheetViews>
  <sheetFormatPr defaultRowHeight="15" x14ac:dyDescent="0.25"/>
  <cols>
    <col min="2" max="2" width="4.28515625" customWidth="1"/>
    <col min="3" max="3" width="25" customWidth="1"/>
    <col min="4" max="4" width="6.85546875" customWidth="1"/>
    <col min="5" max="5" width="9.28515625" customWidth="1"/>
    <col min="6" max="6" width="11.140625" customWidth="1"/>
    <col min="7" max="7" width="8.28515625" customWidth="1"/>
    <col min="8" max="8" width="9.5703125" customWidth="1"/>
    <col min="9" max="9" width="6.42578125" customWidth="1"/>
    <col min="10" max="10" width="5.28515625" customWidth="1"/>
    <col min="11" max="11" width="9.28515625" customWidth="1"/>
  </cols>
  <sheetData>
    <row r="1" spans="1:12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25">
      <c r="A2" s="18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x14ac:dyDescent="0.25">
      <c r="A3" s="18" t="s">
        <v>47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x14ac:dyDescent="0.25">
      <c r="E4" t="s">
        <v>33</v>
      </c>
    </row>
    <row r="5" spans="1:12" x14ac:dyDescent="0.25">
      <c r="B5" s="19" t="s">
        <v>1</v>
      </c>
      <c r="C5" s="19"/>
      <c r="D5" s="19"/>
      <c r="E5" s="19"/>
      <c r="F5" s="19"/>
      <c r="G5" s="19"/>
      <c r="H5" s="19"/>
      <c r="I5" s="19"/>
      <c r="J5" s="19"/>
      <c r="K5" s="19"/>
    </row>
    <row r="6" spans="1:12" x14ac:dyDescent="0.25">
      <c r="B6" s="20" t="s">
        <v>2</v>
      </c>
      <c r="C6" s="20" t="s">
        <v>3</v>
      </c>
      <c r="D6" s="21" t="s">
        <v>4</v>
      </c>
      <c r="E6" s="22"/>
      <c r="F6" s="22"/>
      <c r="G6" s="22"/>
      <c r="H6" s="42"/>
      <c r="I6" s="23" t="s">
        <v>5</v>
      </c>
      <c r="J6" s="39" t="s">
        <v>6</v>
      </c>
      <c r="K6" s="27" t="s">
        <v>7</v>
      </c>
    </row>
    <row r="7" spans="1:12" x14ac:dyDescent="0.25">
      <c r="B7" s="20"/>
      <c r="C7" s="20"/>
      <c r="D7" s="15"/>
      <c r="E7" s="16"/>
      <c r="F7" s="16"/>
      <c r="G7" s="16"/>
      <c r="H7" s="17"/>
      <c r="I7" s="43"/>
      <c r="J7" s="39"/>
      <c r="K7" s="27"/>
    </row>
    <row r="8" spans="1:12" ht="225" customHeight="1" x14ac:dyDescent="0.25">
      <c r="B8" s="20"/>
      <c r="C8" s="20"/>
      <c r="D8" s="11" t="s">
        <v>23</v>
      </c>
      <c r="E8" s="11" t="s">
        <v>24</v>
      </c>
      <c r="F8" s="11" t="s">
        <v>34</v>
      </c>
      <c r="G8" s="11" t="s">
        <v>31</v>
      </c>
      <c r="H8" s="11" t="s">
        <v>35</v>
      </c>
      <c r="I8" s="24"/>
      <c r="J8" s="39"/>
      <c r="K8" s="27"/>
    </row>
    <row r="9" spans="1:12" ht="15.75" x14ac:dyDescent="0.25">
      <c r="B9" s="2">
        <v>1</v>
      </c>
      <c r="C9" s="14" t="s">
        <v>41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7">
        <f>SUM(D9:H9)</f>
        <v>15</v>
      </c>
      <c r="J9" s="8">
        <f>AVERAGE(D9,E9,F9,G9,H9)</f>
        <v>3</v>
      </c>
      <c r="K9" s="12" t="str">
        <f>IF(D9="","",VLOOKUP(J9,$I$77:$J$79,2,TRUE))</f>
        <v>ІІІ ур</v>
      </c>
    </row>
    <row r="10" spans="1:12" ht="15.75" x14ac:dyDescent="0.25">
      <c r="B10" s="2">
        <v>2</v>
      </c>
      <c r="C10" s="14" t="s">
        <v>42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7">
        <f t="shared" ref="I10:I14" si="0">SUM(D10:H10)</f>
        <v>15</v>
      </c>
      <c r="J10" s="8">
        <f t="shared" ref="J10:J14" si="1">AVERAGE(D10,E10,F10,G10,H10)</f>
        <v>3</v>
      </c>
      <c r="K10" s="12" t="str">
        <f>IF(D10="","",VLOOKUP(J10,$I$77:$J$79,2,TRUE))</f>
        <v>ІІІ ур</v>
      </c>
    </row>
    <row r="11" spans="1:12" ht="15.75" x14ac:dyDescent="0.25">
      <c r="B11" s="2">
        <v>3</v>
      </c>
      <c r="C11" s="14" t="s">
        <v>43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7">
        <v>15</v>
      </c>
      <c r="J11" s="8">
        <v>3</v>
      </c>
      <c r="K11" s="12" t="str">
        <f>IF(D11="","",VLOOKUP(J11,$I$77:$J$79,2,TRUE))</f>
        <v>ІІІ ур</v>
      </c>
    </row>
    <row r="12" spans="1:12" ht="15.75" x14ac:dyDescent="0.25">
      <c r="B12" s="2">
        <v>4</v>
      </c>
      <c r="C12" s="14" t="s">
        <v>44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7">
        <v>15</v>
      </c>
      <c r="J12" s="8">
        <v>3</v>
      </c>
      <c r="K12" s="12" t="str">
        <f>IF(D12="","",VLOOKUP(J12,$I$77:$J$79,2,TRUE))</f>
        <v>ІІІ ур</v>
      </c>
    </row>
    <row r="13" spans="1:12" ht="15.75" x14ac:dyDescent="0.25">
      <c r="B13" s="2">
        <v>5</v>
      </c>
      <c r="C13" s="14" t="s">
        <v>45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7">
        <v>15</v>
      </c>
      <c r="J13" s="8">
        <v>3</v>
      </c>
      <c r="K13" s="12" t="str">
        <f>IF(D13="","",VLOOKUP(J13,$I$77:$J$79,2,TRUE))</f>
        <v>ІІІ ур</v>
      </c>
    </row>
    <row r="14" spans="1:12" ht="15.75" x14ac:dyDescent="0.25">
      <c r="B14" s="2">
        <v>6</v>
      </c>
      <c r="C14" s="14" t="s">
        <v>46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7">
        <f t="shared" si="0"/>
        <v>15</v>
      </c>
      <c r="J14" s="8">
        <f t="shared" si="1"/>
        <v>3</v>
      </c>
      <c r="K14" s="12" t="str">
        <f>IF(D14="","",VLOOKUP(J14,$I$77:$J$79,2,TRUE))</f>
        <v>ІІІ ур</v>
      </c>
    </row>
    <row r="15" spans="1:12" ht="28.5" x14ac:dyDescent="0.25">
      <c r="B15" s="28"/>
      <c r="C15" s="28"/>
      <c r="D15" s="40"/>
      <c r="E15" s="40"/>
      <c r="F15" s="40"/>
      <c r="G15" s="40"/>
      <c r="H15" s="40"/>
      <c r="I15" s="40"/>
      <c r="J15" s="4" t="s">
        <v>8</v>
      </c>
      <c r="K15" s="1" t="s">
        <v>9</v>
      </c>
    </row>
    <row r="16" spans="1:12" x14ac:dyDescent="0.25">
      <c r="B16" s="29"/>
      <c r="C16" s="29"/>
      <c r="D16" s="36" t="s">
        <v>13</v>
      </c>
      <c r="E16" s="37"/>
      <c r="F16" s="37"/>
      <c r="G16" s="37"/>
      <c r="H16" s="37"/>
      <c r="I16" s="38"/>
      <c r="J16" s="10">
        <f>COUNTA(C9:C14)</f>
        <v>6</v>
      </c>
      <c r="K16" s="10">
        <v>100</v>
      </c>
    </row>
    <row r="17" spans="2:11" x14ac:dyDescent="0.25">
      <c r="B17" s="29"/>
      <c r="C17" s="29"/>
      <c r="D17" s="34" t="s">
        <v>20</v>
      </c>
      <c r="E17" s="35"/>
      <c r="F17" s="35"/>
      <c r="G17" s="35"/>
      <c r="H17" s="35"/>
      <c r="I17" s="41"/>
      <c r="J17" s="5">
        <f>COUNTIF(K9:K14,"І ур")</f>
        <v>0</v>
      </c>
      <c r="K17" s="3">
        <f>(J17/J16)*100</f>
        <v>0</v>
      </c>
    </row>
    <row r="18" spans="2:11" x14ac:dyDescent="0.25">
      <c r="B18" s="29"/>
      <c r="C18" s="29"/>
      <c r="D18" s="34" t="s">
        <v>21</v>
      </c>
      <c r="E18" s="35"/>
      <c r="F18" s="35"/>
      <c r="G18" s="35"/>
      <c r="H18" s="35"/>
      <c r="I18" s="41"/>
      <c r="J18" s="5">
        <f>COUNTIF(K9:K14,"ІІ ур")</f>
        <v>0</v>
      </c>
      <c r="K18" s="3">
        <f>(J18/J16)*100</f>
        <v>0</v>
      </c>
    </row>
    <row r="19" spans="2:11" x14ac:dyDescent="0.25">
      <c r="B19" s="30"/>
      <c r="C19" s="30"/>
      <c r="D19" s="34" t="s">
        <v>22</v>
      </c>
      <c r="E19" s="35"/>
      <c r="F19" s="35"/>
      <c r="G19" s="35"/>
      <c r="H19" s="35"/>
      <c r="I19" s="41"/>
      <c r="J19" s="5">
        <f>COUNTIF(K9:K14,"ІІІ ур")</f>
        <v>6</v>
      </c>
      <c r="K19" s="3">
        <f>(J19/J16)*100</f>
        <v>100</v>
      </c>
    </row>
    <row r="77" spans="9:10" x14ac:dyDescent="0.25">
      <c r="I77" s="6">
        <v>1</v>
      </c>
      <c r="J77" s="6" t="s">
        <v>17</v>
      </c>
    </row>
    <row r="78" spans="9:10" x14ac:dyDescent="0.25">
      <c r="I78" s="6">
        <v>1.6</v>
      </c>
      <c r="J78" s="6" t="s">
        <v>18</v>
      </c>
    </row>
    <row r="79" spans="9:10" x14ac:dyDescent="0.25">
      <c r="I79" s="6">
        <v>2.6</v>
      </c>
      <c r="J79" s="6" t="s">
        <v>19</v>
      </c>
    </row>
  </sheetData>
  <autoFilter ref="K1:K22"/>
  <mergeCells count="17">
    <mergeCell ref="A1:L1"/>
    <mergeCell ref="A2:L2"/>
    <mergeCell ref="A3:L3"/>
    <mergeCell ref="B5:K5"/>
    <mergeCell ref="B6:B8"/>
    <mergeCell ref="C6:C8"/>
    <mergeCell ref="D6:H6"/>
    <mergeCell ref="I6:I8"/>
    <mergeCell ref="J6:J8"/>
    <mergeCell ref="K6:K8"/>
    <mergeCell ref="B15:B19"/>
    <mergeCell ref="C15:C19"/>
    <mergeCell ref="D15:I15"/>
    <mergeCell ref="D17:I17"/>
    <mergeCell ref="D18:I18"/>
    <mergeCell ref="D19:I19"/>
    <mergeCell ref="D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2023-09-07T09:31:24Z</dcterms:modified>
</cp:coreProperties>
</file>