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22-23\"/>
    </mc:Choice>
  </mc:AlternateContent>
  <xr:revisionPtr revIDLastSave="0" documentId="13_ncr:1_{465B782B-0DF1-4561-BC3B-E2FAE57AAE5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33" l="1"/>
  <c r="L19" i="33" s="1"/>
  <c r="J19" i="33"/>
  <c r="K18" i="33"/>
  <c r="L18" i="33" s="1"/>
  <c r="J18" i="33"/>
  <c r="L19" i="34"/>
  <c r="K19" i="34"/>
  <c r="J19" i="34"/>
  <c r="L18" i="34"/>
  <c r="K18" i="34"/>
  <c r="J18" i="34"/>
  <c r="L19" i="35"/>
  <c r="K19" i="35"/>
  <c r="J19" i="35"/>
  <c r="L15" i="35"/>
  <c r="K15" i="35"/>
  <c r="J15" i="35"/>
  <c r="J18" i="35" l="1"/>
  <c r="K18" i="35"/>
  <c r="L18" i="35" s="1"/>
  <c r="J14" i="35"/>
  <c r="J10" i="35" l="1"/>
  <c r="K10" i="35"/>
  <c r="L10" i="35" s="1"/>
  <c r="J17" i="33"/>
  <c r="J16" i="33"/>
  <c r="J15" i="33"/>
  <c r="J14" i="33"/>
  <c r="J13" i="33"/>
  <c r="J12" i="33"/>
  <c r="J11" i="33"/>
  <c r="J10" i="33"/>
  <c r="J17" i="34"/>
  <c r="J16" i="34"/>
  <c r="J15" i="34"/>
  <c r="J14" i="34"/>
  <c r="J13" i="34"/>
  <c r="J12" i="34"/>
  <c r="J11" i="34"/>
  <c r="J10" i="34"/>
  <c r="J17" i="35"/>
  <c r="J16" i="35"/>
  <c r="J13" i="35"/>
  <c r="J12" i="35"/>
  <c r="J11" i="35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17" i="35"/>
  <c r="L17" i="35" s="1"/>
  <c r="K16" i="35"/>
  <c r="L16" i="35" s="1"/>
  <c r="K14" i="35"/>
  <c r="L14" i="35" s="1"/>
  <c r="K13" i="35"/>
  <c r="L13" i="35" s="1"/>
  <c r="K12" i="35"/>
  <c r="L12" i="35" s="1"/>
  <c r="K11" i="35"/>
  <c r="L11" i="35" s="1"/>
  <c r="H25" i="33"/>
  <c r="H24" i="34"/>
  <c r="H25" i="35"/>
  <c r="K25" i="34" l="1"/>
  <c r="K26" i="34" s="1"/>
  <c r="G31" i="34" s="1"/>
  <c r="G33" i="33" s="1"/>
  <c r="H25" i="34"/>
  <c r="H26" i="34" s="1"/>
  <c r="G30" i="34" s="1"/>
  <c r="G32" i="33" s="1"/>
  <c r="E25" i="34"/>
  <c r="E26" i="34" s="1"/>
  <c r="G29" i="34" s="1"/>
  <c r="G31" i="33" s="1"/>
  <c r="H26" i="33"/>
  <c r="H27" i="33" s="1"/>
  <c r="I32" i="33" s="1"/>
  <c r="K26" i="33"/>
  <c r="K27" i="33" s="1"/>
  <c r="I33" i="33" s="1"/>
  <c r="E26" i="33"/>
  <c r="E27" i="33" s="1"/>
  <c r="I31" i="33" s="1"/>
  <c r="K26" i="35"/>
  <c r="K27" i="35" s="1"/>
  <c r="E32" i="35" s="1"/>
  <c r="E26" i="35"/>
  <c r="E27" i="35" s="1"/>
  <c r="E30" i="35" s="1"/>
  <c r="H26" i="35"/>
  <c r="H27" i="35" s="1"/>
  <c r="E31" i="35" s="1"/>
  <c r="E31" i="33" l="1"/>
  <c r="E29" i="34"/>
  <c r="E32" i="33"/>
  <c r="E30" i="34"/>
  <c r="E31" i="34"/>
  <c r="E33" i="33"/>
</calcChain>
</file>

<file path=xl/sharedStrings.xml><?xml version="1.0" encoding="utf-8"?>
<sst xmlns="http://schemas.openxmlformats.org/spreadsheetml/2006/main" count="116" uniqueCount="40">
  <si>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</si>
  <si>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</si>
  <si>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</si>
  <si>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</si>
  <si>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</si>
  <si>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</si>
  <si>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</si>
  <si>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</si>
  <si>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</si>
  <si>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</si>
  <si>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</si>
  <si>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</si>
  <si>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</si>
  <si>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</si>
  <si>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</si>
  <si>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</si>
  <si>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</si>
  <si>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</si>
  <si>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</si>
  <si>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</si>
  <si>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</si>
  <si>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</si>
  <si>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 xml:space="preserve">Аманша Мерей </t>
  </si>
  <si>
    <t xml:space="preserve">Болат Әлішер </t>
  </si>
  <si>
    <t>Жанатқызы Аруана</t>
  </si>
  <si>
    <t>Жұманов Мұса</t>
  </si>
  <si>
    <t>Қайрат Камалия</t>
  </si>
  <si>
    <t>Марат Жасмин</t>
  </si>
  <si>
    <t>Тұрар Бексейіт</t>
  </si>
  <si>
    <t>Физическое развитие</t>
  </si>
  <si>
    <t>Развитие комуникальных навыков</t>
  </si>
  <si>
    <t>Развитие познавательных и интелектуальныхнавыков</t>
  </si>
  <si>
    <t>Развитие творческихнавыков,исследовательской деятельности детей</t>
  </si>
  <si>
    <t>Формирование социально-эмоциональных навыков</t>
  </si>
  <si>
    <t>Қылышбай Бақдәулет</t>
  </si>
  <si>
    <t>Учебный год: 2022-2023       Старшая группа: "Балдырған"  (дети  4 лет) Дата проведения: сентябрь</t>
  </si>
  <si>
    <t>Учебный год: 2022-2023    Старшая  группа: "Балдырған" (дети  4 лет)  Дата проведения: январь</t>
  </si>
  <si>
    <t>Учебный год: 2022-2023    Старшая группа: "Балдырған"  (дети  4 лет)   Дата проведения: май</t>
  </si>
  <si>
    <t>Қайрат Нұрмұхаммед</t>
  </si>
  <si>
    <t>Таймуханов Тамерлан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</si>
</sst>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1" fillId="0" borderId="5" xfId="2" applyFont="1" applyBorder="1" applyAlignment="1">
      <alignment horizontal="center" vertical="center"/>
    </xf>
    <xf numFmtId="0" fontId="4" fillId="0" borderId="5" xfId="2" applyFont="1" applyBorder="1"/>
    <xf numFmtId="0" fontId="6" fillId="0" borderId="1" xfId="2" applyBorder="1"/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5" xfId="2" applyFont="1" applyBorder="1"/>
    <xf numFmtId="0" fontId="8" fillId="0" borderId="1" xfId="0" applyFont="1" applyBorder="1"/>
    <xf numFmtId="0" fontId="8" fillId="0" borderId="1" xfId="2" applyFont="1" applyBorder="1"/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2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5" borderId="1" xfId="2" applyFont="1" applyFill="1" applyBorder="1"/>
    <xf numFmtId="0" fontId="9" fillId="2" borderId="1" xfId="2" applyFont="1" applyFill="1" applyBorder="1"/>
    <xf numFmtId="0" fontId="9" fillId="3" borderId="1" xfId="2" applyFont="1" applyFill="1" applyBorder="1"/>
    <xf numFmtId="0" fontId="9" fillId="4" borderId="1" xfId="2" applyFont="1" applyFill="1" applyBorder="1" applyAlignment="1">
      <alignment horizontal="center"/>
    </xf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старт!$D$30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старт!$E$29:$J$29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старт!$E$30:$J$30</c:f>
              <c:numCache>
                <c:formatCode>General</c:formatCode>
                <c:ptCount val="6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старт!$D$31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старт!$E$29:$J$29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старт!$E$31:$J$31</c:f>
              <c:numCache>
                <c:formatCode>General</c:formatCode>
                <c:ptCount val="6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старт!$D$32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старт!$E$29:$J$29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старт!$E$32:$J$32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57088"/>
        <c:axId val="61658624"/>
      </c:barChart>
      <c:catAx>
        <c:axId val="616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658624"/>
        <c:crosses val="autoZero"/>
        <c:auto val="1"/>
        <c:lblAlgn val="ctr"/>
        <c:lblOffset val="100"/>
        <c:noMultiLvlLbl val="0"/>
      </c:catAx>
      <c:valAx>
        <c:axId val="616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657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42"/>
          <c:y val="0.81677142488873433"/>
          <c:w val="0.73069814232091312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промежут!$D$29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промежут!$E$28:$J$28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промежут!$E$29:$J$29</c:f>
              <c:numCache>
                <c:formatCode>General</c:formatCode>
                <c:ptCount val="6"/>
                <c:pt idx="0">
                  <c:v>30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промежут!$D$30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промежут!$E$28:$J$28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промежут!$E$30:$J$30</c:f>
              <c:numCache>
                <c:formatCode>General</c:formatCode>
                <c:ptCount val="6"/>
                <c:pt idx="0">
                  <c:v>70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промежут!$D$31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промежут!$E$28:$J$28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промежут!$E$31:$J$31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53792"/>
        <c:axId val="62355328"/>
      </c:barChart>
      <c:catAx>
        <c:axId val="623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55328"/>
        <c:crosses val="autoZero"/>
        <c:auto val="1"/>
        <c:lblAlgn val="ctr"/>
        <c:lblOffset val="100"/>
        <c:noMultiLvlLbl val="0"/>
      </c:catAx>
      <c:valAx>
        <c:axId val="623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53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84E-2"/>
          <c:y val="0.83680839304061261"/>
          <c:w val="0.80833497789505548"/>
          <c:h val="0.1527782958248422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итог!$D$31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итог!$E$31:$J$31</c:f>
              <c:numCache>
                <c:formatCode>General</c:formatCode>
                <c:ptCount val="6"/>
                <c:pt idx="0">
                  <c:v>30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итог!$D$32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итог!$E$32:$J$32</c:f>
              <c:numCache>
                <c:formatCode>General</c:formatCode>
                <c:ptCount val="6"/>
                <c:pt idx="0">
                  <c:v>70</c:v>
                </c:pt>
                <c:pt idx="2">
                  <c:v>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итог!$D$33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итог!$E$33:$J$33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16032"/>
        <c:axId val="63117568"/>
      </c:barChart>
      <c:catAx>
        <c:axId val="631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117568"/>
        <c:crosses val="autoZero"/>
        <c:auto val="1"/>
        <c:lblAlgn val="ctr"/>
        <c:lblOffset val="100"/>
        <c:noMultiLvlLbl val="0"/>
      </c:catAx>
      <c:valAx>
        <c:axId val="631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11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61"/>
          <c:y val="0.81329239593489777"/>
          <c:w val="0.69409720736073754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28</xdr:row>
      <xdr:rowOff>9525</xdr:rowOff>
    </xdr:from>
    <xdr:to>
      <xdr:col>19</xdr:col>
      <xdr:colOff>190500</xdr:colOff>
      <xdr:row>39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27</xdr:row>
      <xdr:rowOff>9525</xdr:rowOff>
    </xdr:from>
    <xdr:to>
      <xdr:col>18</xdr:col>
      <xdr:colOff>228600</xdr:colOff>
      <xdr:row>36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28</xdr:row>
      <xdr:rowOff>66675</xdr:rowOff>
    </xdr:from>
    <xdr:to>
      <xdr:col>19</xdr:col>
      <xdr:colOff>409575</xdr:colOff>
      <xdr:row>39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86"/>
  <sheetViews>
    <sheetView tabSelected="1" topLeftCell="A4" zoomScale="92" zoomScaleNormal="92" workbookViewId="0">
      <selection activeCell="C10" sqref="C10:D19"/>
    </sheetView>
  </sheetViews>
  <sheetFormatPr defaultRowHeight="14.4" x14ac:dyDescent="0.3"/>
  <cols>
    <col min="2" max="2" width="11.33203125" customWidth="1"/>
    <col min="3" max="3" width="5.6640625" customWidth="1"/>
    <col min="4" max="4" width="26.109375" customWidth="1"/>
  </cols>
  <sheetData>
    <row r="5" spans="2:13" x14ac:dyDescent="0.3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x14ac:dyDescent="0.3"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2:13" x14ac:dyDescent="0.3">
      <c r="B7" s="33" t="s">
        <v>35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9" spans="2:13" ht="172.5" customHeight="1" x14ac:dyDescent="0.3">
      <c r="B9" s="22"/>
      <c r="C9" s="20" t="s">
        <v>5</v>
      </c>
      <c r="D9" s="2" t="s">
        <v>6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23">
        <v>43190</v>
      </c>
      <c r="C10" s="25">
        <v>1</v>
      </c>
      <c r="D10" s="26" t="s">
        <v>22</v>
      </c>
      <c r="E10" s="7">
        <v>2</v>
      </c>
      <c r="F10" s="7">
        <v>1</v>
      </c>
      <c r="G10" s="7">
        <v>1</v>
      </c>
      <c r="H10" s="7">
        <v>2</v>
      </c>
      <c r="I10" s="19">
        <v>2</v>
      </c>
      <c r="J10" s="8">
        <f t="shared" ref="J10:J11" si="0">SUM(E10:I10)</f>
        <v>8</v>
      </c>
      <c r="K10" s="9">
        <f>AVERAGE(E10,F10,G10,H10)</f>
        <v>1.5</v>
      </c>
      <c r="L10" s="10" t="str">
        <f t="shared" ref="L10:L17" si="1">IF(E10="","",VLOOKUP(K10,$K$84:$L$86,2,TRUE))</f>
        <v>І ур</v>
      </c>
      <c r="M10" s="1"/>
    </row>
    <row r="11" spans="2:13" ht="15.6" x14ac:dyDescent="0.3">
      <c r="B11" s="23">
        <v>43308</v>
      </c>
      <c r="C11" s="25">
        <v>2</v>
      </c>
      <c r="D11" s="26" t="s">
        <v>23</v>
      </c>
      <c r="E11" s="7">
        <v>3</v>
      </c>
      <c r="F11" s="7">
        <v>2</v>
      </c>
      <c r="G11" s="7">
        <v>2</v>
      </c>
      <c r="H11" s="7">
        <v>2</v>
      </c>
      <c r="I11" s="19">
        <v>3</v>
      </c>
      <c r="J11" s="8">
        <f t="shared" si="0"/>
        <v>12</v>
      </c>
      <c r="K11" s="9">
        <f t="shared" ref="K11" si="2">AVERAGE(E11,F11,G11,H11)</f>
        <v>2.25</v>
      </c>
      <c r="L11" s="10" t="str">
        <f t="shared" si="1"/>
        <v>ІІ ур</v>
      </c>
      <c r="M11" s="1"/>
    </row>
    <row r="12" spans="2:13" ht="15.6" x14ac:dyDescent="0.3">
      <c r="B12" s="24">
        <v>43278</v>
      </c>
      <c r="C12" s="25">
        <v>3</v>
      </c>
      <c r="D12" s="26" t="s">
        <v>24</v>
      </c>
      <c r="E12" s="7">
        <v>3</v>
      </c>
      <c r="F12" s="7">
        <v>2</v>
      </c>
      <c r="G12" s="7">
        <v>2</v>
      </c>
      <c r="H12" s="7">
        <v>3</v>
      </c>
      <c r="I12" s="19">
        <v>3</v>
      </c>
      <c r="J12" s="8">
        <f>SUM(E12:I12)</f>
        <v>13</v>
      </c>
      <c r="K12" s="9">
        <f t="shared" ref="K12:K17" si="3">AVERAGE(E12,F12,G12,H12)</f>
        <v>2.5</v>
      </c>
      <c r="L12" s="10" t="str">
        <f t="shared" si="1"/>
        <v>ІІ ур</v>
      </c>
      <c r="M12" s="1"/>
    </row>
    <row r="13" spans="2:13" ht="15.6" x14ac:dyDescent="0.3">
      <c r="B13" s="24">
        <v>43155</v>
      </c>
      <c r="C13" s="25">
        <v>4</v>
      </c>
      <c r="D13" s="26" t="s">
        <v>25</v>
      </c>
      <c r="E13" s="7">
        <v>3</v>
      </c>
      <c r="F13" s="7">
        <v>2</v>
      </c>
      <c r="G13" s="7">
        <v>2</v>
      </c>
      <c r="H13" s="7">
        <v>2</v>
      </c>
      <c r="I13" s="19">
        <v>3</v>
      </c>
      <c r="J13" s="8">
        <f>SUM(E13:I13)</f>
        <v>12</v>
      </c>
      <c r="K13" s="9">
        <f t="shared" si="3"/>
        <v>2.25</v>
      </c>
      <c r="L13" s="10" t="str">
        <f t="shared" si="1"/>
        <v>ІІ ур</v>
      </c>
      <c r="M13" s="1"/>
    </row>
    <row r="14" spans="2:13" ht="15.6" x14ac:dyDescent="0.3">
      <c r="B14" s="24">
        <v>43390</v>
      </c>
      <c r="C14" s="25">
        <v>5</v>
      </c>
      <c r="D14" s="26" t="s">
        <v>26</v>
      </c>
      <c r="E14" s="7">
        <v>2</v>
      </c>
      <c r="F14" s="7">
        <v>1</v>
      </c>
      <c r="G14" s="7">
        <v>1</v>
      </c>
      <c r="H14" s="7">
        <v>2</v>
      </c>
      <c r="I14" s="7">
        <v>2</v>
      </c>
      <c r="J14" s="8">
        <f>E136</f>
        <v>0</v>
      </c>
      <c r="K14" s="9">
        <f t="shared" si="3"/>
        <v>1.5</v>
      </c>
      <c r="L14" s="10" t="str">
        <f t="shared" si="1"/>
        <v>І ур</v>
      </c>
      <c r="M14" s="1"/>
    </row>
    <row r="15" spans="2:13" ht="15.6" x14ac:dyDescent="0.3">
      <c r="B15" s="23">
        <v>43046</v>
      </c>
      <c r="C15" s="25">
        <v>6</v>
      </c>
      <c r="D15" s="26" t="s">
        <v>38</v>
      </c>
      <c r="E15" s="27">
        <v>3</v>
      </c>
      <c r="F15" s="27">
        <v>2</v>
      </c>
      <c r="G15" s="27">
        <v>2</v>
      </c>
      <c r="H15" s="27">
        <v>2</v>
      </c>
      <c r="I15" s="44">
        <v>3</v>
      </c>
      <c r="J15" s="45">
        <f t="shared" ref="J15" si="4">SUM(E15:I15)</f>
        <v>12</v>
      </c>
      <c r="K15" s="46">
        <f t="shared" si="3"/>
        <v>2.25</v>
      </c>
      <c r="L15" s="47" t="str">
        <f t="shared" si="1"/>
        <v>ІІ ур</v>
      </c>
      <c r="M15" s="1"/>
    </row>
    <row r="16" spans="2:13" ht="15.6" x14ac:dyDescent="0.3">
      <c r="B16" s="24">
        <v>43436</v>
      </c>
      <c r="C16" s="25">
        <v>7</v>
      </c>
      <c r="D16" s="26" t="s">
        <v>34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8">
        <f>SUM(E16:I16)</f>
        <v>10</v>
      </c>
      <c r="K16" s="9">
        <f>AVERAGE(E16,F16,G16,H16)</f>
        <v>2</v>
      </c>
      <c r="L16" s="10" t="str">
        <f>IF(E16="","",VLOOKUP(K16,$K$84:$L$86,2,TRUE))</f>
        <v>ІІ ур</v>
      </c>
      <c r="M16" s="1"/>
    </row>
    <row r="17" spans="2:13" ht="15.6" x14ac:dyDescent="0.3">
      <c r="B17" s="23">
        <v>43197</v>
      </c>
      <c r="C17" s="25">
        <v>8</v>
      </c>
      <c r="D17" s="26" t="s">
        <v>27</v>
      </c>
      <c r="E17" s="7">
        <v>2</v>
      </c>
      <c r="F17" s="7">
        <v>1</v>
      </c>
      <c r="G17" s="7">
        <v>1</v>
      </c>
      <c r="H17" s="7">
        <v>2</v>
      </c>
      <c r="I17" s="7">
        <v>2</v>
      </c>
      <c r="J17" s="8">
        <f>SUM(E17:I17)</f>
        <v>8</v>
      </c>
      <c r="K17" s="9">
        <f>AVERAGE(E17,F17,G17,H17)</f>
        <v>1.5</v>
      </c>
      <c r="L17" s="10" t="str">
        <f>IF(E17="","",VLOOKUP(K17,$K$84:$L$86,2,TRUE))</f>
        <v>І ур</v>
      </c>
      <c r="M17" s="1"/>
    </row>
    <row r="18" spans="2:13" ht="15.6" x14ac:dyDescent="0.3">
      <c r="B18" s="23">
        <v>43026</v>
      </c>
      <c r="C18" s="25">
        <v>9</v>
      </c>
      <c r="D18" s="27" t="s">
        <v>39</v>
      </c>
      <c r="E18" s="7">
        <v>2</v>
      </c>
      <c r="F18" s="7">
        <v>1</v>
      </c>
      <c r="G18" s="7">
        <v>2</v>
      </c>
      <c r="H18" s="7">
        <v>2</v>
      </c>
      <c r="I18" s="7">
        <v>2</v>
      </c>
      <c r="J18" s="8">
        <f>SUM(E18:I18)</f>
        <v>9</v>
      </c>
      <c r="K18" s="9">
        <f>AVERAGE(E18,F18,G18,H18)</f>
        <v>1.75</v>
      </c>
      <c r="L18" s="10" t="str">
        <f>IF(E18="","",VLOOKUP(K18,$K$84:$L$86,2,TRUE))</f>
        <v>ІІ ур</v>
      </c>
    </row>
    <row r="19" spans="2:13" ht="15.6" x14ac:dyDescent="0.3">
      <c r="B19" s="23">
        <v>43157</v>
      </c>
      <c r="C19" s="25">
        <v>10</v>
      </c>
      <c r="D19" s="27" t="s">
        <v>28</v>
      </c>
      <c r="E19" s="7">
        <v>3</v>
      </c>
      <c r="F19" s="7">
        <v>2</v>
      </c>
      <c r="G19" s="7">
        <v>2</v>
      </c>
      <c r="H19" s="7">
        <v>2</v>
      </c>
      <c r="I19" s="7">
        <v>3</v>
      </c>
      <c r="J19" s="8">
        <f>SUM(E19:I19)</f>
        <v>12</v>
      </c>
      <c r="K19" s="9">
        <f>AVERAGE(E19,F19,G19,H19)</f>
        <v>2.25</v>
      </c>
      <c r="L19" s="10" t="str">
        <f>IF(E19="","",VLOOKUP(K19,$K$84:$L$86,2,TRUE))</f>
        <v>ІІ ур</v>
      </c>
    </row>
    <row r="20" spans="2:13" x14ac:dyDescent="0.3">
      <c r="B20" s="17"/>
      <c r="C20" s="21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B21" s="17"/>
      <c r="C21" s="21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B22" s="17"/>
      <c r="C22" s="21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B23" s="17"/>
      <c r="C23" s="21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B24" s="17"/>
      <c r="C24" s="34"/>
      <c r="D24" s="34"/>
      <c r="E24" s="35"/>
      <c r="F24" s="35"/>
      <c r="G24" s="35"/>
      <c r="H24" s="34"/>
      <c r="I24" s="35"/>
      <c r="J24" s="35"/>
      <c r="K24" s="35"/>
      <c r="L24" s="36"/>
    </row>
    <row r="25" spans="2:13" x14ac:dyDescent="0.3">
      <c r="B25" s="17"/>
      <c r="C25" s="38" t="s">
        <v>10</v>
      </c>
      <c r="D25" s="38"/>
      <c r="E25" s="38"/>
      <c r="F25" s="38"/>
      <c r="G25" s="39"/>
      <c r="H25" s="11">
        <f>COUNTA(D10:D23)</f>
        <v>10</v>
      </c>
      <c r="I25" s="37"/>
      <c r="J25" s="38"/>
      <c r="K25" s="38"/>
      <c r="L25" s="39"/>
    </row>
    <row r="26" spans="2:13" x14ac:dyDescent="0.3">
      <c r="B26" s="17"/>
      <c r="C26" s="28" t="s">
        <v>11</v>
      </c>
      <c r="D26" s="29"/>
      <c r="E26" s="12">
        <f>COUNTIF(L10:L23,"І ур")</f>
        <v>3</v>
      </c>
      <c r="F26" s="43" t="s">
        <v>12</v>
      </c>
      <c r="G26" s="43"/>
      <c r="H26" s="13">
        <f>COUNTIF(L10:L23,"ІІ ур")</f>
        <v>7</v>
      </c>
      <c r="I26" s="42" t="s">
        <v>13</v>
      </c>
      <c r="J26" s="28"/>
      <c r="K26" s="12">
        <f>COUNTIF(L10:L23,"ІІІ ур")</f>
        <v>0</v>
      </c>
      <c r="L26" s="14"/>
    </row>
    <row r="27" spans="2:13" ht="81.75" customHeight="1" x14ac:dyDescent="0.3">
      <c r="B27" s="17"/>
      <c r="C27" s="31" t="s">
        <v>14</v>
      </c>
      <c r="D27" s="32"/>
      <c r="E27" s="15">
        <f>(E26/H25)*100</f>
        <v>30</v>
      </c>
      <c r="F27" s="32" t="s">
        <v>15</v>
      </c>
      <c r="G27" s="32"/>
      <c r="H27" s="15">
        <f>(H26/H25)*100</f>
        <v>70</v>
      </c>
      <c r="I27" s="30" t="s">
        <v>16</v>
      </c>
      <c r="J27" s="31"/>
      <c r="K27" s="15">
        <f>(K26/H25)*100</f>
        <v>0</v>
      </c>
      <c r="L27" s="16"/>
    </row>
    <row r="29" spans="2:13" ht="15" customHeight="1" x14ac:dyDescent="0.3">
      <c r="D29" s="17"/>
      <c r="E29" s="31" t="s">
        <v>0</v>
      </c>
      <c r="F29" s="32"/>
      <c r="G29" s="32" t="s">
        <v>1</v>
      </c>
      <c r="H29" s="32"/>
      <c r="I29" s="30" t="s">
        <v>2</v>
      </c>
      <c r="J29" s="31"/>
    </row>
    <row r="30" spans="2:13" ht="36.75" customHeight="1" x14ac:dyDescent="0.3">
      <c r="D30" s="18" t="s">
        <v>14</v>
      </c>
      <c r="E30" s="34">
        <f>E27</f>
        <v>30</v>
      </c>
      <c r="F30" s="41"/>
      <c r="G30" s="40"/>
      <c r="H30" s="41"/>
      <c r="I30" s="40"/>
      <c r="J30" s="41"/>
    </row>
    <row r="31" spans="2:13" ht="41.25" customHeight="1" x14ac:dyDescent="0.3">
      <c r="D31" s="18" t="s">
        <v>15</v>
      </c>
      <c r="E31" s="40">
        <f>H27</f>
        <v>70</v>
      </c>
      <c r="F31" s="41"/>
      <c r="G31" s="40"/>
      <c r="H31" s="41"/>
      <c r="I31" s="40"/>
      <c r="J31" s="41"/>
    </row>
    <row r="32" spans="2:13" ht="36.75" customHeight="1" x14ac:dyDescent="0.3">
      <c r="D32" s="18" t="s">
        <v>16</v>
      </c>
      <c r="E32" s="40">
        <f>K27</f>
        <v>0</v>
      </c>
      <c r="F32" s="41"/>
      <c r="G32" s="40"/>
      <c r="H32" s="41"/>
      <c r="I32" s="40"/>
      <c r="J32" s="41"/>
    </row>
    <row r="84" spans="11:12" x14ac:dyDescent="0.3">
      <c r="K84" s="1">
        <v>1</v>
      </c>
      <c r="L84" s="1" t="s">
        <v>17</v>
      </c>
    </row>
    <row r="85" spans="11:12" x14ac:dyDescent="0.3">
      <c r="K85" s="1">
        <v>1.6</v>
      </c>
      <c r="L85" s="1" t="s">
        <v>18</v>
      </c>
    </row>
    <row r="86" spans="11:12" x14ac:dyDescent="0.3">
      <c r="K86" s="1">
        <v>2.6</v>
      </c>
      <c r="L86" s="1" t="s">
        <v>19</v>
      </c>
    </row>
  </sheetData>
  <mergeCells count="24">
    <mergeCell ref="E32:F32"/>
    <mergeCell ref="G32:H32"/>
    <mergeCell ref="E30:F30"/>
    <mergeCell ref="I26:J26"/>
    <mergeCell ref="I27:J27"/>
    <mergeCell ref="I32:J32"/>
    <mergeCell ref="I31:J31"/>
    <mergeCell ref="I30:J30"/>
    <mergeCell ref="G29:H29"/>
    <mergeCell ref="G30:H30"/>
    <mergeCell ref="E31:F31"/>
    <mergeCell ref="G31:H31"/>
    <mergeCell ref="F26:G26"/>
    <mergeCell ref="F27:G27"/>
    <mergeCell ref="C26:D26"/>
    <mergeCell ref="I29:J29"/>
    <mergeCell ref="E29:F29"/>
    <mergeCell ref="C27:D27"/>
    <mergeCell ref="B5:M5"/>
    <mergeCell ref="B6:M6"/>
    <mergeCell ref="B7:M7"/>
    <mergeCell ref="C24:L24"/>
    <mergeCell ref="I25:L25"/>
    <mergeCell ref="C25:G25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85"/>
  <sheetViews>
    <sheetView topLeftCell="A10" zoomScale="80" zoomScaleNormal="80" workbookViewId="0">
      <selection activeCell="J18" sqref="J18:L19"/>
    </sheetView>
  </sheetViews>
  <sheetFormatPr defaultRowHeight="14.4" x14ac:dyDescent="0.3"/>
  <cols>
    <col min="4" max="4" width="22.88671875" customWidth="1"/>
  </cols>
  <sheetData>
    <row r="5" spans="2:13" x14ac:dyDescent="0.3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x14ac:dyDescent="0.3">
      <c r="B6" s="33" t="s">
        <v>20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2:13" x14ac:dyDescent="0.3">
      <c r="B7" s="33" t="s">
        <v>36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9" spans="2:13" ht="172.5" customHeight="1" x14ac:dyDescent="0.3">
      <c r="B9" s="1"/>
      <c r="C9" s="2" t="s">
        <v>5</v>
      </c>
      <c r="D9" s="2" t="s">
        <v>6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4" t="s">
        <v>7</v>
      </c>
      <c r="K9" s="5"/>
      <c r="L9" s="6" t="s">
        <v>9</v>
      </c>
      <c r="M9" s="1"/>
    </row>
    <row r="10" spans="2:13" ht="15.6" x14ac:dyDescent="0.3">
      <c r="B10" s="1"/>
      <c r="C10" s="25">
        <v>1</v>
      </c>
      <c r="D10" s="26" t="s">
        <v>22</v>
      </c>
      <c r="E10" s="7"/>
      <c r="F10" s="7"/>
      <c r="G10" s="7"/>
      <c r="H10" s="7"/>
      <c r="I10" s="19"/>
      <c r="J10" s="8">
        <f t="shared" ref="J10:J17" si="0">SUM(E10:I10)</f>
        <v>0</v>
      </c>
      <c r="K10" s="9" t="e">
        <f>AVERAGE(E10,F10,G10,H10)</f>
        <v>#DIV/0!</v>
      </c>
      <c r="L10" s="10" t="str">
        <f>IF(E10="","",VLOOKUP(K10,$K$83:$L$85,2,TRUE))</f>
        <v/>
      </c>
      <c r="M10" s="1"/>
    </row>
    <row r="11" spans="2:13" ht="15.6" x14ac:dyDescent="0.3">
      <c r="B11" s="1"/>
      <c r="C11" s="25">
        <v>2</v>
      </c>
      <c r="D11" s="26" t="s">
        <v>23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7" si="1">AVERAGE(E11,F11,G11,H11)</f>
        <v>#DIV/0!</v>
      </c>
      <c r="L11" s="10" t="str">
        <f t="shared" ref="L11:L17" si="2">IF(E11="","",VLOOKUP(K11,$K$83:$L$85,2,TRUE))</f>
        <v/>
      </c>
      <c r="M11" s="1"/>
    </row>
    <row r="12" spans="2:13" ht="15.6" x14ac:dyDescent="0.3">
      <c r="B12" s="1"/>
      <c r="C12" s="25">
        <v>3</v>
      </c>
      <c r="D12" s="26" t="s">
        <v>24</v>
      </c>
      <c r="E12" s="7"/>
      <c r="F12" s="7"/>
      <c r="G12" s="7"/>
      <c r="H12" s="7"/>
      <c r="I12" s="19"/>
      <c r="J12" s="8">
        <f t="shared" si="0"/>
        <v>0</v>
      </c>
      <c r="K12" s="9" t="e">
        <f t="shared" si="1"/>
        <v>#DIV/0!</v>
      </c>
      <c r="L12" s="10" t="str">
        <f t="shared" si="2"/>
        <v/>
      </c>
      <c r="M12" s="1"/>
    </row>
    <row r="13" spans="2:13" ht="15.6" x14ac:dyDescent="0.3">
      <c r="B13" s="1"/>
      <c r="C13" s="25">
        <v>4</v>
      </c>
      <c r="D13" s="26" t="s">
        <v>25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 t="shared" si="2"/>
        <v/>
      </c>
      <c r="M13" s="1"/>
    </row>
    <row r="14" spans="2:13" ht="15.6" x14ac:dyDescent="0.3">
      <c r="B14" s="1"/>
      <c r="C14" s="25">
        <v>5</v>
      </c>
      <c r="D14" s="26" t="s">
        <v>26</v>
      </c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 t="shared" si="2"/>
        <v/>
      </c>
      <c r="M14" s="1"/>
    </row>
    <row r="15" spans="2:13" ht="15.6" x14ac:dyDescent="0.3">
      <c r="B15" s="1"/>
      <c r="C15" s="25">
        <v>6</v>
      </c>
      <c r="D15" s="26" t="s">
        <v>38</v>
      </c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 t="shared" si="2"/>
        <v/>
      </c>
      <c r="M15" s="1"/>
    </row>
    <row r="16" spans="2:13" ht="15.6" x14ac:dyDescent="0.3">
      <c r="B16" s="1"/>
      <c r="C16" s="25">
        <v>7</v>
      </c>
      <c r="D16" s="26" t="s">
        <v>34</v>
      </c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 t="shared" si="2"/>
        <v/>
      </c>
      <c r="M16" s="1"/>
    </row>
    <row r="17" spans="2:13" ht="15.6" x14ac:dyDescent="0.3">
      <c r="B17" s="1"/>
      <c r="C17" s="25">
        <v>8</v>
      </c>
      <c r="D17" s="26" t="s">
        <v>27</v>
      </c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ht="15.6" x14ac:dyDescent="0.3">
      <c r="C18" s="25">
        <v>9</v>
      </c>
      <c r="D18" s="27" t="s">
        <v>39</v>
      </c>
      <c r="E18" s="7"/>
      <c r="F18" s="7"/>
      <c r="G18" s="7"/>
      <c r="H18" s="7"/>
      <c r="I18" s="7"/>
      <c r="J18" s="8">
        <f t="shared" ref="J18:J19" si="3">SUM(E18:I18)</f>
        <v>0</v>
      </c>
      <c r="K18" s="9" t="e">
        <f t="shared" ref="K18:K19" si="4">AVERAGE(E18,F18,G18,H18)</f>
        <v>#DIV/0!</v>
      </c>
      <c r="L18" s="10" t="str">
        <f t="shared" ref="L18:L19" si="5">IF(E18="","",VLOOKUP(K18,$K$83:$L$85,2,TRUE))</f>
        <v/>
      </c>
    </row>
    <row r="19" spans="2:13" ht="15.6" x14ac:dyDescent="0.3">
      <c r="C19" s="25">
        <v>10</v>
      </c>
      <c r="D19" s="27" t="s">
        <v>28</v>
      </c>
      <c r="E19" s="7"/>
      <c r="F19" s="7"/>
      <c r="G19" s="7"/>
      <c r="H19" s="7"/>
      <c r="I19" s="7"/>
      <c r="J19" s="8">
        <f t="shared" si="3"/>
        <v>0</v>
      </c>
      <c r="K19" s="9" t="e">
        <f t="shared" si="4"/>
        <v>#DIV/0!</v>
      </c>
      <c r="L19" s="10" t="str">
        <f t="shared" si="5"/>
        <v/>
      </c>
    </row>
    <row r="20" spans="2:13" x14ac:dyDescent="0.3">
      <c r="C20" s="7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40"/>
      <c r="D23" s="34"/>
      <c r="E23" s="35"/>
      <c r="F23" s="35"/>
      <c r="G23" s="35"/>
      <c r="H23" s="34"/>
      <c r="I23" s="35"/>
      <c r="J23" s="35"/>
      <c r="K23" s="35"/>
      <c r="L23" s="36"/>
    </row>
    <row r="24" spans="2:13" x14ac:dyDescent="0.3">
      <c r="C24" s="37" t="s">
        <v>10</v>
      </c>
      <c r="D24" s="38"/>
      <c r="E24" s="38"/>
      <c r="F24" s="38"/>
      <c r="G24" s="39"/>
      <c r="H24" s="11">
        <f>COUNTA(D10:D22)</f>
        <v>10</v>
      </c>
      <c r="I24" s="37"/>
      <c r="J24" s="38"/>
      <c r="K24" s="38"/>
      <c r="L24" s="39"/>
    </row>
    <row r="25" spans="2:13" x14ac:dyDescent="0.3">
      <c r="C25" s="29" t="s">
        <v>11</v>
      </c>
      <c r="D25" s="29"/>
      <c r="E25" s="12">
        <f>COUNTIF(L10:L22,"І ур")</f>
        <v>0</v>
      </c>
      <c r="F25" s="43" t="s">
        <v>12</v>
      </c>
      <c r="G25" s="43"/>
      <c r="H25" s="13">
        <f>COUNTIF(L10:L22,"ІІ ур")</f>
        <v>0</v>
      </c>
      <c r="I25" s="43" t="s">
        <v>13</v>
      </c>
      <c r="J25" s="43"/>
      <c r="K25" s="12">
        <f>COUNTIF(L10:L22,"ІІІ ур")</f>
        <v>0</v>
      </c>
      <c r="L25" s="14"/>
    </row>
    <row r="26" spans="2:13" ht="71.25" customHeight="1" x14ac:dyDescent="0.3">
      <c r="C26" s="32" t="s">
        <v>14</v>
      </c>
      <c r="D26" s="32"/>
      <c r="E26" s="15">
        <f>(E25/H24)*100</f>
        <v>0</v>
      </c>
      <c r="F26" s="32" t="s">
        <v>15</v>
      </c>
      <c r="G26" s="32"/>
      <c r="H26" s="15">
        <f>(H25/H24)*100</f>
        <v>0</v>
      </c>
      <c r="I26" s="32" t="s">
        <v>16</v>
      </c>
      <c r="J26" s="32"/>
      <c r="K26" s="15">
        <f>(K25/H24)*100</f>
        <v>0</v>
      </c>
      <c r="L26" s="16"/>
    </row>
    <row r="28" spans="2:13" x14ac:dyDescent="0.3">
      <c r="D28" s="17"/>
      <c r="E28" s="31" t="s">
        <v>0</v>
      </c>
      <c r="F28" s="32"/>
      <c r="G28" s="32" t="s">
        <v>1</v>
      </c>
      <c r="H28" s="32"/>
      <c r="I28" s="32" t="s">
        <v>2</v>
      </c>
      <c r="J28" s="32"/>
    </row>
    <row r="29" spans="2:13" ht="34.5" customHeight="1" x14ac:dyDescent="0.3">
      <c r="D29" s="18" t="s">
        <v>14</v>
      </c>
      <c r="E29" s="34">
        <f>старт!E30</f>
        <v>30</v>
      </c>
      <c r="F29" s="41"/>
      <c r="G29" s="40">
        <f>E26</f>
        <v>0</v>
      </c>
      <c r="H29" s="41"/>
      <c r="I29" s="40"/>
      <c r="J29" s="41"/>
    </row>
    <row r="30" spans="2:13" ht="38.25" customHeight="1" x14ac:dyDescent="0.3">
      <c r="D30" s="18" t="s">
        <v>15</v>
      </c>
      <c r="E30" s="40">
        <f>старт!E31</f>
        <v>70</v>
      </c>
      <c r="F30" s="41"/>
      <c r="G30" s="40">
        <f>H26</f>
        <v>0</v>
      </c>
      <c r="H30" s="41"/>
      <c r="I30" s="40"/>
      <c r="J30" s="41"/>
    </row>
    <row r="31" spans="2:13" ht="39.75" customHeight="1" x14ac:dyDescent="0.3">
      <c r="D31" s="18" t="s">
        <v>16</v>
      </c>
      <c r="E31" s="40">
        <f>старт!E32</f>
        <v>0</v>
      </c>
      <c r="F31" s="41"/>
      <c r="G31" s="40">
        <f>K26</f>
        <v>0</v>
      </c>
      <c r="H31" s="41"/>
      <c r="I31" s="40"/>
      <c r="J31" s="41"/>
    </row>
    <row r="83" spans="11:12" x14ac:dyDescent="0.3">
      <c r="K83" s="1">
        <v>1</v>
      </c>
      <c r="L83" s="1" t="s">
        <v>17</v>
      </c>
    </row>
    <row r="84" spans="11:12" x14ac:dyDescent="0.3">
      <c r="K84" s="1">
        <v>1.6</v>
      </c>
      <c r="L84" s="1" t="s">
        <v>18</v>
      </c>
    </row>
    <row r="85" spans="11:12" x14ac:dyDescent="0.3">
      <c r="K85" s="1">
        <v>2.6</v>
      </c>
      <c r="L85" s="1" t="s">
        <v>19</v>
      </c>
    </row>
  </sheetData>
  <mergeCells count="24">
    <mergeCell ref="E30:F30"/>
    <mergeCell ref="G30:H30"/>
    <mergeCell ref="I30:J30"/>
    <mergeCell ref="E31:F31"/>
    <mergeCell ref="G31:H31"/>
    <mergeCell ref="I31:J31"/>
    <mergeCell ref="E28:F28"/>
    <mergeCell ref="G28:H28"/>
    <mergeCell ref="I28:J28"/>
    <mergeCell ref="E29:F29"/>
    <mergeCell ref="G29:H29"/>
    <mergeCell ref="I29:J29"/>
    <mergeCell ref="C25:D25"/>
    <mergeCell ref="F25:G25"/>
    <mergeCell ref="I25:J25"/>
    <mergeCell ref="C26:D26"/>
    <mergeCell ref="F26:G26"/>
    <mergeCell ref="I26:J26"/>
    <mergeCell ref="C24:G24"/>
    <mergeCell ref="I24:L24"/>
    <mergeCell ref="B5:M5"/>
    <mergeCell ref="B6:M6"/>
    <mergeCell ref="B7:M7"/>
    <mergeCell ref="C23:L23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86"/>
  <sheetViews>
    <sheetView topLeftCell="A4" zoomScale="90" zoomScaleNormal="90" workbookViewId="0">
      <selection activeCell="E18" sqref="E18"/>
    </sheetView>
  </sheetViews>
  <sheetFormatPr defaultRowHeight="14.4" x14ac:dyDescent="0.3"/>
  <cols>
    <col min="4" max="4" width="25.44140625" customWidth="1"/>
  </cols>
  <sheetData>
    <row r="5" spans="2:13" x14ac:dyDescent="0.3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x14ac:dyDescent="0.3">
      <c r="B6" s="33" t="s">
        <v>21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2:13" x14ac:dyDescent="0.3">
      <c r="B7" s="33" t="s">
        <v>37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9" spans="2:13" ht="172.5" customHeight="1" x14ac:dyDescent="0.3">
      <c r="B9" s="1"/>
      <c r="C9" s="2" t="s">
        <v>5</v>
      </c>
      <c r="D9" s="2" t="s">
        <v>6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25">
        <v>1</v>
      </c>
      <c r="D10" s="26" t="s">
        <v>22</v>
      </c>
      <c r="E10" s="7">
        <v>3</v>
      </c>
      <c r="F10" s="7">
        <v>2</v>
      </c>
      <c r="G10" s="7">
        <v>2</v>
      </c>
      <c r="H10" s="7">
        <v>3</v>
      </c>
      <c r="I10" s="19">
        <v>3</v>
      </c>
      <c r="J10" s="8">
        <f t="shared" ref="J10:J17" si="0">SUM(E10:I10)</f>
        <v>13</v>
      </c>
      <c r="K10" s="9">
        <f>AVERAGE(E10,F10,G10,H10)</f>
        <v>2.5</v>
      </c>
      <c r="L10" s="10" t="str">
        <f t="shared" ref="L10:L17" si="1">IF(E10="","",VLOOKUP(K10,$K$84:$L$86,2,TRUE))</f>
        <v>ІІ ур</v>
      </c>
      <c r="M10" s="1"/>
    </row>
    <row r="11" spans="2:13" ht="15.6" x14ac:dyDescent="0.3">
      <c r="B11" s="1"/>
      <c r="C11" s="25">
        <v>2</v>
      </c>
      <c r="D11" s="26" t="s">
        <v>23</v>
      </c>
      <c r="E11" s="7">
        <v>3</v>
      </c>
      <c r="F11" s="7">
        <v>3</v>
      </c>
      <c r="G11" s="7">
        <v>2</v>
      </c>
      <c r="H11" s="7">
        <v>2</v>
      </c>
      <c r="I11" s="19">
        <v>3</v>
      </c>
      <c r="J11" s="8">
        <f t="shared" si="0"/>
        <v>13</v>
      </c>
      <c r="K11" s="9">
        <f t="shared" ref="K11:K17" si="2">AVERAGE(E11,F11,G11,H11)</f>
        <v>2.5</v>
      </c>
      <c r="L11" s="10" t="str">
        <f t="shared" si="1"/>
        <v>ІІ ур</v>
      </c>
      <c r="M11" s="1"/>
    </row>
    <row r="12" spans="2:13" ht="15.6" x14ac:dyDescent="0.3">
      <c r="B12" s="1"/>
      <c r="C12" s="25">
        <v>3</v>
      </c>
      <c r="D12" s="26" t="s">
        <v>24</v>
      </c>
      <c r="E12" s="7">
        <v>3</v>
      </c>
      <c r="F12" s="7">
        <v>3</v>
      </c>
      <c r="G12" s="7">
        <v>3</v>
      </c>
      <c r="H12" s="7">
        <v>3</v>
      </c>
      <c r="I12" s="19">
        <v>3</v>
      </c>
      <c r="J12" s="8">
        <f t="shared" si="0"/>
        <v>15</v>
      </c>
      <c r="K12" s="9">
        <f t="shared" si="2"/>
        <v>3</v>
      </c>
      <c r="L12" s="10" t="str">
        <f t="shared" si="1"/>
        <v>ІІІ ур</v>
      </c>
      <c r="M12" s="1"/>
    </row>
    <row r="13" spans="2:13" ht="15.6" x14ac:dyDescent="0.3">
      <c r="B13" s="1"/>
      <c r="C13" s="25">
        <v>4</v>
      </c>
      <c r="D13" s="26" t="s">
        <v>25</v>
      </c>
      <c r="E13" s="7">
        <v>3</v>
      </c>
      <c r="F13" s="7">
        <v>2</v>
      </c>
      <c r="G13" s="7">
        <v>3</v>
      </c>
      <c r="H13" s="7">
        <v>3</v>
      </c>
      <c r="I13" s="19">
        <v>3</v>
      </c>
      <c r="J13" s="8">
        <f t="shared" si="0"/>
        <v>14</v>
      </c>
      <c r="K13" s="9">
        <f t="shared" si="2"/>
        <v>2.75</v>
      </c>
      <c r="L13" s="10" t="str">
        <f t="shared" si="1"/>
        <v>ІІІ ур</v>
      </c>
      <c r="M13" s="1"/>
    </row>
    <row r="14" spans="2:13" ht="15.6" x14ac:dyDescent="0.3">
      <c r="B14" s="1"/>
      <c r="C14" s="25">
        <v>5</v>
      </c>
      <c r="D14" s="26" t="s">
        <v>26</v>
      </c>
      <c r="E14" s="7">
        <v>3</v>
      </c>
      <c r="F14" s="7">
        <v>2</v>
      </c>
      <c r="G14" s="7">
        <v>2</v>
      </c>
      <c r="H14" s="7">
        <v>3</v>
      </c>
      <c r="I14" s="19">
        <v>3</v>
      </c>
      <c r="J14" s="8">
        <f t="shared" si="0"/>
        <v>13</v>
      </c>
      <c r="K14" s="9">
        <f t="shared" si="2"/>
        <v>2.5</v>
      </c>
      <c r="L14" s="10" t="str">
        <f t="shared" si="1"/>
        <v>ІІ ур</v>
      </c>
      <c r="M14" s="1"/>
    </row>
    <row r="15" spans="2:13" ht="15.6" x14ac:dyDescent="0.3">
      <c r="B15" s="1"/>
      <c r="C15" s="25">
        <v>6</v>
      </c>
      <c r="D15" s="26" t="s">
        <v>38</v>
      </c>
      <c r="E15" s="7">
        <v>3</v>
      </c>
      <c r="F15" s="7">
        <v>2</v>
      </c>
      <c r="G15" s="7">
        <v>3</v>
      </c>
      <c r="H15" s="7">
        <v>3</v>
      </c>
      <c r="I15" s="7">
        <v>3</v>
      </c>
      <c r="J15" s="8">
        <f t="shared" si="0"/>
        <v>14</v>
      </c>
      <c r="K15" s="9">
        <f t="shared" si="2"/>
        <v>2.75</v>
      </c>
      <c r="L15" s="10" t="str">
        <f t="shared" si="1"/>
        <v>ІІІ ур</v>
      </c>
      <c r="M15" s="1"/>
    </row>
    <row r="16" spans="2:13" ht="15.6" x14ac:dyDescent="0.3">
      <c r="B16" s="1"/>
      <c r="C16" s="25">
        <v>7</v>
      </c>
      <c r="D16" s="26" t="s">
        <v>34</v>
      </c>
      <c r="E16" s="7">
        <v>3</v>
      </c>
      <c r="F16" s="7">
        <v>2</v>
      </c>
      <c r="G16" s="7">
        <v>2</v>
      </c>
      <c r="H16" s="7">
        <v>3</v>
      </c>
      <c r="I16" s="7">
        <v>3</v>
      </c>
      <c r="J16" s="8">
        <f t="shared" si="0"/>
        <v>13</v>
      </c>
      <c r="K16" s="9">
        <f t="shared" si="2"/>
        <v>2.5</v>
      </c>
      <c r="L16" s="10" t="str">
        <f t="shared" si="1"/>
        <v>ІІ ур</v>
      </c>
      <c r="M16" s="1"/>
    </row>
    <row r="17" spans="2:13" ht="15.6" x14ac:dyDescent="0.3">
      <c r="B17" s="1"/>
      <c r="C17" s="25">
        <v>8</v>
      </c>
      <c r="D17" s="26" t="s">
        <v>27</v>
      </c>
      <c r="E17" s="7">
        <v>3</v>
      </c>
      <c r="F17" s="7">
        <v>2</v>
      </c>
      <c r="G17" s="7">
        <v>2</v>
      </c>
      <c r="H17" s="7">
        <v>3</v>
      </c>
      <c r="I17" s="7">
        <v>3</v>
      </c>
      <c r="J17" s="8">
        <f t="shared" si="0"/>
        <v>13</v>
      </c>
      <c r="K17" s="9">
        <f t="shared" si="2"/>
        <v>2.5</v>
      </c>
      <c r="L17" s="10" t="str">
        <f t="shared" si="1"/>
        <v>ІІ ур</v>
      </c>
      <c r="M17" s="1"/>
    </row>
    <row r="18" spans="2:13" ht="15.6" x14ac:dyDescent="0.3">
      <c r="C18" s="25">
        <v>9</v>
      </c>
      <c r="D18" s="27" t="s">
        <v>39</v>
      </c>
      <c r="E18" s="7">
        <v>2</v>
      </c>
      <c r="F18" s="7">
        <v>2</v>
      </c>
      <c r="G18" s="7">
        <v>2</v>
      </c>
      <c r="H18" s="7">
        <v>2</v>
      </c>
      <c r="I18" s="7">
        <v>3</v>
      </c>
      <c r="J18" s="8">
        <f t="shared" ref="J18:J19" si="3">SUM(E18:I18)</f>
        <v>11</v>
      </c>
      <c r="K18" s="9">
        <f t="shared" ref="K18:K19" si="4">AVERAGE(E18,F18,G18,H18)</f>
        <v>2</v>
      </c>
      <c r="L18" s="10" t="str">
        <f t="shared" ref="L18:L19" si="5">IF(E18="","",VLOOKUP(K18,$K$84:$L$86,2,TRUE))</f>
        <v>ІІ ур</v>
      </c>
    </row>
    <row r="19" spans="2:13" ht="15.6" x14ac:dyDescent="0.3">
      <c r="C19" s="25">
        <v>10</v>
      </c>
      <c r="D19" s="27" t="s">
        <v>28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8">
        <f t="shared" si="3"/>
        <v>15</v>
      </c>
      <c r="K19" s="9">
        <f t="shared" si="4"/>
        <v>3</v>
      </c>
      <c r="L19" s="10" t="str">
        <f t="shared" si="5"/>
        <v>ІІІ ур</v>
      </c>
    </row>
    <row r="20" spans="2:13" x14ac:dyDescent="0.3">
      <c r="C20" s="7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40"/>
      <c r="D24" s="34"/>
      <c r="E24" s="35"/>
      <c r="F24" s="35"/>
      <c r="G24" s="35"/>
      <c r="H24" s="34"/>
      <c r="I24" s="35"/>
      <c r="J24" s="35"/>
      <c r="K24" s="35"/>
      <c r="L24" s="36"/>
    </row>
    <row r="25" spans="2:13" x14ac:dyDescent="0.3">
      <c r="C25" s="37" t="s">
        <v>10</v>
      </c>
      <c r="D25" s="38"/>
      <c r="E25" s="38"/>
      <c r="F25" s="38"/>
      <c r="G25" s="39"/>
      <c r="H25" s="11">
        <f>COUNTA(D10:D23)</f>
        <v>10</v>
      </c>
      <c r="I25" s="37"/>
      <c r="J25" s="38"/>
      <c r="K25" s="38"/>
      <c r="L25" s="39"/>
    </row>
    <row r="26" spans="2:13" x14ac:dyDescent="0.3">
      <c r="C26" s="29" t="s">
        <v>11</v>
      </c>
      <c r="D26" s="29"/>
      <c r="E26" s="12">
        <f>COUNTIF(L10:L23,"І ур")</f>
        <v>0</v>
      </c>
      <c r="F26" s="43" t="s">
        <v>12</v>
      </c>
      <c r="G26" s="43"/>
      <c r="H26" s="13">
        <f>COUNTIF(L10:L23,"ІІ ур")</f>
        <v>6</v>
      </c>
      <c r="I26" s="43" t="s">
        <v>13</v>
      </c>
      <c r="J26" s="43"/>
      <c r="K26" s="12">
        <f>COUNTIF(L10:L23,"ІІІ ур")</f>
        <v>4</v>
      </c>
      <c r="L26" s="14"/>
    </row>
    <row r="27" spans="2:13" ht="61.5" customHeight="1" x14ac:dyDescent="0.3">
      <c r="C27" s="32" t="s">
        <v>14</v>
      </c>
      <c r="D27" s="32"/>
      <c r="E27" s="15">
        <f>(E26/H25)*100</f>
        <v>0</v>
      </c>
      <c r="F27" s="32" t="s">
        <v>15</v>
      </c>
      <c r="G27" s="32"/>
      <c r="H27" s="15">
        <f>(H26/H25)*100</f>
        <v>60</v>
      </c>
      <c r="I27" s="32" t="s">
        <v>16</v>
      </c>
      <c r="J27" s="32"/>
      <c r="K27" s="15">
        <f>(K26/H25)*100</f>
        <v>40</v>
      </c>
      <c r="L27" s="16"/>
    </row>
    <row r="30" spans="2:13" x14ac:dyDescent="0.3">
      <c r="D30" s="17"/>
      <c r="E30" s="31" t="s">
        <v>0</v>
      </c>
      <c r="F30" s="32"/>
      <c r="G30" s="32" t="s">
        <v>1</v>
      </c>
      <c r="H30" s="32"/>
      <c r="I30" s="32" t="s">
        <v>2</v>
      </c>
      <c r="J30" s="32"/>
    </row>
    <row r="31" spans="2:13" ht="40.5" customHeight="1" x14ac:dyDescent="0.3">
      <c r="D31" s="18" t="s">
        <v>14</v>
      </c>
      <c r="E31" s="34">
        <f>старт!E30</f>
        <v>30</v>
      </c>
      <c r="F31" s="41"/>
      <c r="G31" s="40">
        <f>промежут!G29</f>
        <v>0</v>
      </c>
      <c r="H31" s="41"/>
      <c r="I31" s="40">
        <f>E27</f>
        <v>0</v>
      </c>
      <c r="J31" s="41"/>
    </row>
    <row r="32" spans="2:13" ht="39.75" customHeight="1" x14ac:dyDescent="0.3">
      <c r="D32" s="18" t="s">
        <v>15</v>
      </c>
      <c r="E32" s="40">
        <f>старт!E31</f>
        <v>70</v>
      </c>
      <c r="F32" s="41"/>
      <c r="G32" s="40">
        <f>промежут!G30</f>
        <v>0</v>
      </c>
      <c r="H32" s="41"/>
      <c r="I32" s="40">
        <f>H27</f>
        <v>60</v>
      </c>
      <c r="J32" s="41"/>
    </row>
    <row r="33" spans="4:10" ht="41.25" customHeight="1" x14ac:dyDescent="0.3">
      <c r="D33" s="18" t="s">
        <v>16</v>
      </c>
      <c r="E33" s="40">
        <f>старт!E32</f>
        <v>0</v>
      </c>
      <c r="F33" s="41"/>
      <c r="G33" s="40">
        <f>промежут!G31</f>
        <v>0</v>
      </c>
      <c r="H33" s="41"/>
      <c r="I33" s="40">
        <f>K27</f>
        <v>40</v>
      </c>
      <c r="J33" s="41"/>
    </row>
    <row r="84" spans="11:12" x14ac:dyDescent="0.3">
      <c r="K84" s="1">
        <v>1</v>
      </c>
      <c r="L84" s="1" t="s">
        <v>17</v>
      </c>
    </row>
    <row r="85" spans="11:12" x14ac:dyDescent="0.3">
      <c r="K85" s="1">
        <v>1.6</v>
      </c>
      <c r="L85" s="1" t="s">
        <v>18</v>
      </c>
    </row>
    <row r="86" spans="11:12" x14ac:dyDescent="0.3">
      <c r="K86" s="1">
        <v>2.6</v>
      </c>
      <c r="L86" s="1" t="s">
        <v>19</v>
      </c>
    </row>
  </sheetData>
  <mergeCells count="24">
    <mergeCell ref="E32:F32"/>
    <mergeCell ref="G32:H32"/>
    <mergeCell ref="I32:J32"/>
    <mergeCell ref="E33:F33"/>
    <mergeCell ref="G33:H33"/>
    <mergeCell ref="I33:J33"/>
    <mergeCell ref="E30:F30"/>
    <mergeCell ref="G30:H30"/>
    <mergeCell ref="I30:J30"/>
    <mergeCell ref="E31:F31"/>
    <mergeCell ref="G31:H31"/>
    <mergeCell ref="I31:J31"/>
    <mergeCell ref="C26:D26"/>
    <mergeCell ref="F26:G26"/>
    <mergeCell ref="I26:J26"/>
    <mergeCell ref="C27:D27"/>
    <mergeCell ref="F27:G27"/>
    <mergeCell ref="I27:J27"/>
    <mergeCell ref="C25:G25"/>
    <mergeCell ref="I25:L25"/>
    <mergeCell ref="B5:M5"/>
    <mergeCell ref="B6:M6"/>
    <mergeCell ref="B7:M7"/>
    <mergeCell ref="C24:L24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2024-04-07T18:22:23Z</dcterms:modified>
</cp:coreProperties>
</file>