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ценка знаний восп.- мониторинг\Куншуак\22-23 год\"/>
    </mc:Choice>
  </mc:AlternateContent>
  <xr:revisionPtr revIDLastSave="0" documentId="13_ncr:1_{3545960A-0EFB-428C-A42E-72E0031B02B3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старт" sheetId="35" r:id="rId1"/>
    <sheet name="промежут" sheetId="34" r:id="rId2"/>
    <sheet name="итог" sheetId="33" r:id="rId3"/>
    <sheet name="Лист1" sheetId="3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33" l="1"/>
  <c r="L21" i="33" s="1"/>
  <c r="J21" i="33"/>
  <c r="K20" i="33"/>
  <c r="L20" i="33" s="1"/>
  <c r="J20" i="33"/>
  <c r="K19" i="33"/>
  <c r="L19" i="33" s="1"/>
  <c r="J19" i="33"/>
  <c r="K13" i="35" l="1"/>
  <c r="L13" i="35" s="1"/>
  <c r="J13" i="35"/>
  <c r="J18" i="33" l="1"/>
  <c r="K18" i="33"/>
  <c r="L18" i="33" s="1"/>
  <c r="J10" i="35" l="1"/>
  <c r="K10" i="35"/>
  <c r="L10" i="35" s="1"/>
  <c r="J17" i="33"/>
  <c r="J16" i="33"/>
  <c r="J15" i="33"/>
  <c r="J14" i="33"/>
  <c r="J13" i="33"/>
  <c r="J12" i="33"/>
  <c r="J11" i="33"/>
  <c r="J10" i="33"/>
  <c r="J18" i="34"/>
  <c r="J17" i="34"/>
  <c r="J16" i="34"/>
  <c r="J15" i="34"/>
  <c r="J14" i="34"/>
  <c r="J13" i="34"/>
  <c r="J12" i="34"/>
  <c r="J11" i="34"/>
  <c r="J10" i="34"/>
  <c r="J19" i="35"/>
  <c r="J18" i="35"/>
  <c r="J17" i="35"/>
  <c r="J16" i="35"/>
  <c r="J15" i="35"/>
  <c r="J14" i="35"/>
  <c r="J12" i="35"/>
  <c r="J11" i="35"/>
  <c r="K17" i="33"/>
  <c r="L17" i="33" s="1"/>
  <c r="K16" i="33"/>
  <c r="L16" i="33" s="1"/>
  <c r="K15" i="33"/>
  <c r="L15" i="33" s="1"/>
  <c r="K14" i="33"/>
  <c r="L14" i="33" s="1"/>
  <c r="K13" i="33"/>
  <c r="L13" i="33" s="1"/>
  <c r="K12" i="33"/>
  <c r="L12" i="33" s="1"/>
  <c r="K11" i="33"/>
  <c r="L11" i="33" s="1"/>
  <c r="K10" i="33"/>
  <c r="L10" i="33" s="1"/>
  <c r="K18" i="34"/>
  <c r="L18" i="34" s="1"/>
  <c r="K17" i="34"/>
  <c r="L17" i="34" s="1"/>
  <c r="K16" i="34"/>
  <c r="L16" i="34" s="1"/>
  <c r="K15" i="34"/>
  <c r="L15" i="34" s="1"/>
  <c r="K14" i="34"/>
  <c r="L14" i="34" s="1"/>
  <c r="K13" i="34"/>
  <c r="L13" i="34" s="1"/>
  <c r="K12" i="34"/>
  <c r="L12" i="34" s="1"/>
  <c r="K11" i="34"/>
  <c r="L11" i="34" s="1"/>
  <c r="K10" i="34"/>
  <c r="L10" i="34" s="1"/>
  <c r="K19" i="35"/>
  <c r="L19" i="35" s="1"/>
  <c r="K18" i="35"/>
  <c r="L18" i="35" s="1"/>
  <c r="K17" i="35"/>
  <c r="L17" i="35" s="1"/>
  <c r="K16" i="35"/>
  <c r="L16" i="35" s="1"/>
  <c r="K15" i="35"/>
  <c r="L15" i="35" s="1"/>
  <c r="K14" i="35"/>
  <c r="L14" i="35" s="1"/>
  <c r="K12" i="35"/>
  <c r="L12" i="35" s="1"/>
  <c r="K11" i="35"/>
  <c r="L11" i="35" s="1"/>
  <c r="H28" i="33"/>
  <c r="H28" i="34"/>
  <c r="H30" i="35"/>
  <c r="K29" i="34" l="1"/>
  <c r="K30" i="34" s="1"/>
  <c r="G35" i="34" s="1"/>
  <c r="G36" i="33" s="1"/>
  <c r="H29" i="34"/>
  <c r="H30" i="34" s="1"/>
  <c r="G34" i="34" s="1"/>
  <c r="G35" i="33" s="1"/>
  <c r="E29" i="34"/>
  <c r="E30" i="34" s="1"/>
  <c r="G33" i="34" s="1"/>
  <c r="G34" i="33" s="1"/>
  <c r="H29" i="33"/>
  <c r="K29" i="33"/>
  <c r="E29" i="33"/>
  <c r="E30" i="33" s="1"/>
  <c r="I34" i="33" s="1"/>
  <c r="K31" i="35"/>
  <c r="E31" i="35"/>
  <c r="H31" i="35"/>
  <c r="E34" i="33" l="1"/>
  <c r="E33" i="34"/>
  <c r="E35" i="33"/>
  <c r="E34" i="34"/>
  <c r="E35" i="34"/>
  <c r="E36" i="33"/>
</calcChain>
</file>

<file path=xl/sharedStrings.xml><?xml version="1.0" encoding="utf-8"?>
<sst xmlns="http://schemas.openxmlformats.org/spreadsheetml/2006/main" count="123" uniqueCount="44">
  <si>
    <t>стартовый</t>
  </si>
  <si>
    <t>промежуточный</t>
  </si>
  <si>
    <t>итоговый</t>
  </si>
  <si>
    <t xml:space="preserve">Сводный отчет  </t>
  </si>
  <si>
    <t>о результатах стартового мониторинга по отслеживанию развития умений и навыков детей</t>
  </si>
  <si>
    <t>№</t>
  </si>
  <si>
    <t>Ф.И.ребенка</t>
  </si>
  <si>
    <t>Общее количество</t>
  </si>
  <si>
    <t>Средний уровень</t>
  </si>
  <si>
    <t>Уровень развития умений и навыков</t>
  </si>
  <si>
    <t>А (всего детей)</t>
  </si>
  <si>
    <t>Б (І уровень)</t>
  </si>
  <si>
    <t>В (ІІ уровень)</t>
  </si>
  <si>
    <t>Г (ІІІ уровень)</t>
  </si>
  <si>
    <t>Доля детей с низким уровнем  %</t>
  </si>
  <si>
    <t>Доля детей со средним уровнем  %</t>
  </si>
  <si>
    <t>Доля детей с высоким уровнем  %</t>
  </si>
  <si>
    <t>І ур</t>
  </si>
  <si>
    <t>ІІ ур</t>
  </si>
  <si>
    <t>ІІІ ур</t>
  </si>
  <si>
    <t>о результатах промежуточного мониторинга по отслеживанию развития умений и навыков детей</t>
  </si>
  <si>
    <t>о результатах итогового мониторинга по отслеживанию развития умений и навыков детей</t>
  </si>
  <si>
    <t>Айтхожин Наби</t>
  </si>
  <si>
    <t>Ауеспеков Алинур</t>
  </si>
  <si>
    <t>Белова Жасмин</t>
  </si>
  <si>
    <t>Дьякова Маргарита</t>
  </si>
  <si>
    <t>Иващенко Самир</t>
  </si>
  <si>
    <t>Исабекова Есения</t>
  </si>
  <si>
    <t>Ониськив Всеволод</t>
  </si>
  <si>
    <t>Оразалинова Медина</t>
  </si>
  <si>
    <t>Шерубай Арнур</t>
  </si>
  <si>
    <t>Учебный год: 2022-2023 год.     Старшая группа: "Күншуақ"  (дети 4 лет)   Дата проведения: май</t>
  </si>
  <si>
    <t>Физическое развитие</t>
  </si>
  <si>
    <t>Развитие коммуникативных навыков</t>
  </si>
  <si>
    <t>Развитие позновательных и интеллектуальных навыков</t>
  </si>
  <si>
    <t>Развитие творческих навыков, исследовательской деятельности детей</t>
  </si>
  <si>
    <t>Формирование социально-эмоциальных навыков</t>
  </si>
  <si>
    <t>Учебный год: 2022-2023 год.      Старшая группа: "Күншуақ"  (дети 4 лет)   Дата проведения: сентябрь</t>
  </si>
  <si>
    <t>Учебный год: 2022-2023 год.     Старшая группа: "Күншуақ" (дети 4 лет)   Дата проведения: январь</t>
  </si>
  <si>
    <t>Бугир Леонид</t>
  </si>
  <si>
    <t>Серікпай Аяла</t>
  </si>
  <si>
    <t>Развитие познавательных и интеллектуальных навыков</t>
  </si>
  <si>
    <t>Формирование социально-эмоциональных навыков</t>
  </si>
  <si>
    <t>Романова Александра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</si>
</sst>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р.&quot;_-;_-* \-#,##0.00\ &quot;р.&quot;;_-* &quot;-&quot;??\ 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44">
    <xf numFmtId="0" fontId="0" fillId="0" borderId="0" xfId="0"/>
    <xf numFmtId="0" fontId="6" fillId="0" borderId="0" xfId="2"/>
    <xf numFmtId="0" fontId="1" fillId="0" borderId="1" xfId="2" applyFont="1" applyBorder="1" applyAlignment="1">
      <alignment horizontal="center" vertical="center"/>
    </xf>
    <xf numFmtId="0" fontId="1" fillId="0" borderId="1" xfId="2" applyFont="1" applyBorder="1" applyAlignment="1">
      <alignment horizontal="center" vertical="center" textRotation="90" wrapText="1"/>
    </xf>
    <xf numFmtId="0" fontId="1" fillId="2" borderId="1" xfId="2" applyFont="1" applyFill="1" applyBorder="1" applyAlignment="1">
      <alignment horizontal="center" vertical="center" textRotation="90" wrapText="1"/>
    </xf>
    <xf numFmtId="0" fontId="1" fillId="3" borderId="1" xfId="2" applyFont="1" applyFill="1" applyBorder="1" applyAlignment="1">
      <alignment horizontal="center" vertical="center" textRotation="90" wrapText="1"/>
    </xf>
    <xf numFmtId="0" fontId="1" fillId="4" borderId="1" xfId="2" applyFont="1" applyFill="1" applyBorder="1" applyAlignment="1">
      <alignment horizontal="center" vertical="center" textRotation="90" wrapText="1"/>
    </xf>
    <xf numFmtId="0" fontId="4" fillId="0" borderId="1" xfId="2" applyFont="1" applyBorder="1"/>
    <xf numFmtId="0" fontId="1" fillId="2" borderId="1" xfId="2" applyFont="1" applyFill="1" applyBorder="1"/>
    <xf numFmtId="0" fontId="1" fillId="3" borderId="1" xfId="2" applyFont="1" applyFill="1" applyBorder="1"/>
    <xf numFmtId="0" fontId="1" fillId="4" borderId="1" xfId="2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wrapText="1"/>
    </xf>
    <xf numFmtId="0" fontId="4" fillId="5" borderId="1" xfId="2" applyFont="1" applyFill="1" applyBorder="1"/>
    <xf numFmtId="0" fontId="7" fillId="0" borderId="4" xfId="0" applyFont="1" applyBorder="1" applyAlignment="1">
      <alignment vertical="center" wrapText="1"/>
    </xf>
    <xf numFmtId="0" fontId="7" fillId="0" borderId="4" xfId="0" applyFont="1" applyBorder="1"/>
    <xf numFmtId="0" fontId="6" fillId="0" borderId="1" xfId="2" applyBorder="1"/>
    <xf numFmtId="0" fontId="7" fillId="0" borderId="8" xfId="0" applyFont="1" applyBorder="1" applyAlignment="1" applyProtection="1">
      <alignment vertical="top" wrapText="1"/>
      <protection locked="0"/>
    </xf>
    <xf numFmtId="0" fontId="4" fillId="0" borderId="9" xfId="2" applyFont="1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2" applyFont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3">
    <cellStyle name="Денежный 2" xfId="1" xr:uid="{00000000-0005-0000-0000-000000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старт!$D$35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старт!$E$34:$J$34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старт!$E$35:$J$35</c:f>
              <c:numCache>
                <c:formatCode>General</c:formatCode>
                <c:ptCount val="6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B0-4E6B-A5BC-6D850DDBA079}"/>
            </c:ext>
          </c:extLst>
        </c:ser>
        <c:ser>
          <c:idx val="1"/>
          <c:order val="1"/>
          <c:tx>
            <c:strRef>
              <c:f>старт!$D$36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старт!$E$34:$J$34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старт!$E$36:$J$36</c:f>
              <c:numCache>
                <c:formatCode>General</c:formatCode>
                <c:ptCount val="6"/>
                <c:pt idx="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B0-4E6B-A5BC-6D850DDBA079}"/>
            </c:ext>
          </c:extLst>
        </c:ser>
        <c:ser>
          <c:idx val="2"/>
          <c:order val="2"/>
          <c:tx>
            <c:strRef>
              <c:f>старт!$D$37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старт!$E$34:$J$34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старт!$E$37:$J$37</c:f>
              <c:numCache>
                <c:formatCode>General</c:formatCode>
                <c:ptCount val="6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B0-4E6B-A5BC-6D850DDBA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37408"/>
        <c:axId val="50004736"/>
      </c:barChart>
      <c:catAx>
        <c:axId val="4993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004736"/>
        <c:crosses val="autoZero"/>
        <c:auto val="1"/>
        <c:lblAlgn val="ctr"/>
        <c:lblOffset val="100"/>
        <c:noMultiLvlLbl val="0"/>
      </c:catAx>
      <c:valAx>
        <c:axId val="5000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9374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94374180449236"/>
          <c:y val="0.81677142488873422"/>
          <c:w val="0.73069814232091301"/>
          <c:h val="0.13664616994336234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промежут!$D$33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промежут!$E$32:$J$32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промежут!$E$33:$J$33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A-4B10-94A9-E45155711D30}"/>
            </c:ext>
          </c:extLst>
        </c:ser>
        <c:ser>
          <c:idx val="1"/>
          <c:order val="1"/>
          <c:tx>
            <c:strRef>
              <c:f>промежут!$D$34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промежут!$E$32:$J$32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промежут!$E$34:$J$34</c:f>
              <c:numCache>
                <c:formatCode>General</c:formatCode>
                <c:ptCount val="6"/>
                <c:pt idx="0">
                  <c:v>50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A-4B10-94A9-E45155711D30}"/>
            </c:ext>
          </c:extLst>
        </c:ser>
        <c:ser>
          <c:idx val="2"/>
          <c:order val="2"/>
          <c:tx>
            <c:strRef>
              <c:f>промежут!$D$35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промежут!$E$32:$J$32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промежут!$E$35:$J$35</c:f>
              <c:numCache>
                <c:formatCode>General</c:formatCode>
                <c:ptCount val="6"/>
                <c:pt idx="0">
                  <c:v>20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A-4B10-94A9-E45155711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95616"/>
        <c:axId val="50097152"/>
      </c:barChart>
      <c:catAx>
        <c:axId val="5009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097152"/>
        <c:crosses val="autoZero"/>
        <c:auto val="1"/>
        <c:lblAlgn val="ctr"/>
        <c:lblOffset val="100"/>
        <c:noMultiLvlLbl val="0"/>
      </c:catAx>
      <c:valAx>
        <c:axId val="500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095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750017801956797E-2"/>
          <c:y val="0.83680839304061261"/>
          <c:w val="0.8083349778950556"/>
          <c:h val="0.1527782958248421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итог!$D$34</c:f>
              <c:strCache>
                <c:ptCount val="1"/>
                <c:pt idx="0">
                  <c:v>Доля детей с низким уровнем  %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итог!$E$33:$J$33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итог!$E$34:$J$34</c:f>
              <c:numCache>
                <c:formatCode>General</c:formatCode>
                <c:ptCount val="6"/>
                <c:pt idx="0">
                  <c:v>30</c:v>
                </c:pt>
                <c:pt idx="2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9C-493D-9E8D-654BC01D9633}"/>
            </c:ext>
          </c:extLst>
        </c:ser>
        <c:ser>
          <c:idx val="1"/>
          <c:order val="1"/>
          <c:tx>
            <c:strRef>
              <c:f>итог!$D$35</c:f>
              <c:strCache>
                <c:ptCount val="1"/>
                <c:pt idx="0">
                  <c:v>Доля детей со средним уровнем  %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итог!$E$33:$J$33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итог!$E$35:$J$35</c:f>
              <c:numCache>
                <c:formatCode>General</c:formatCode>
                <c:ptCount val="6"/>
                <c:pt idx="0">
                  <c:v>50</c:v>
                </c:pt>
                <c:pt idx="2">
                  <c:v>0</c:v>
                </c:pt>
                <c:pt idx="4">
                  <c:v>41.7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9C-493D-9E8D-654BC01D9633}"/>
            </c:ext>
          </c:extLst>
        </c:ser>
        <c:ser>
          <c:idx val="2"/>
          <c:order val="2"/>
          <c:tx>
            <c:strRef>
              <c:f>итог!$D$36</c:f>
              <c:strCache>
                <c:ptCount val="1"/>
                <c:pt idx="0">
                  <c:v>Доля детей с высоким уровнем  %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итог!$E$33:$J$33</c:f>
              <c:strCache>
                <c:ptCount val="5"/>
                <c:pt idx="0">
                  <c:v>стартовый</c:v>
                </c:pt>
                <c:pt idx="2">
                  <c:v>промежуточный</c:v>
                </c:pt>
                <c:pt idx="4">
                  <c:v>итоговый</c:v>
                </c:pt>
              </c:strCache>
            </c:strRef>
          </c:cat>
          <c:val>
            <c:numRef>
              <c:f>итог!$E$36:$J$36</c:f>
              <c:numCache>
                <c:formatCode>General</c:formatCode>
                <c:ptCount val="6"/>
                <c:pt idx="0">
                  <c:v>20</c:v>
                </c:pt>
                <c:pt idx="2">
                  <c:v>0</c:v>
                </c:pt>
                <c:pt idx="4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9C-493D-9E8D-654BC01D9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25856"/>
        <c:axId val="50427392"/>
      </c:barChart>
      <c:catAx>
        <c:axId val="504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27392"/>
        <c:crosses val="autoZero"/>
        <c:auto val="1"/>
        <c:lblAlgn val="ctr"/>
        <c:lblOffset val="100"/>
        <c:noMultiLvlLbl val="0"/>
      </c:catAx>
      <c:valAx>
        <c:axId val="504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042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595718494694858"/>
          <c:y val="0.81329239593489777"/>
          <c:w val="0.69409720736073743"/>
          <c:h val="0.1392407214830175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33</xdr:row>
      <xdr:rowOff>9525</xdr:rowOff>
    </xdr:from>
    <xdr:to>
      <xdr:col>19</xdr:col>
      <xdr:colOff>190500</xdr:colOff>
      <xdr:row>44</xdr:row>
      <xdr:rowOff>95250</xdr:rowOff>
    </xdr:to>
    <xdr:graphicFrame macro="">
      <xdr:nvGraphicFramePr>
        <xdr:cNvPr id="2049" name="Диаграмма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31</xdr:row>
      <xdr:rowOff>9525</xdr:rowOff>
    </xdr:from>
    <xdr:to>
      <xdr:col>18</xdr:col>
      <xdr:colOff>228600</xdr:colOff>
      <xdr:row>40</xdr:row>
      <xdr:rowOff>180975</xdr:rowOff>
    </xdr:to>
    <xdr:graphicFrame macro="">
      <xdr:nvGraphicFramePr>
        <xdr:cNvPr id="4097" name="Диаграмма 2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31</xdr:row>
      <xdr:rowOff>66675</xdr:rowOff>
    </xdr:from>
    <xdr:to>
      <xdr:col>19</xdr:col>
      <xdr:colOff>409575</xdr:colOff>
      <xdr:row>42</xdr:row>
      <xdr:rowOff>9525</xdr:rowOff>
    </xdr:to>
    <xdr:graphicFrame macro="">
      <xdr:nvGraphicFramePr>
        <xdr:cNvPr id="6145" name="Диаграмма 2">
          <a:extLst>
            <a:ext uri="{FF2B5EF4-FFF2-40B4-BE49-F238E27FC236}">
              <a16:creationId xmlns:a16="http://schemas.microsoft.com/office/drawing/2014/main" id="{00000000-0008-0000-02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M91"/>
  <sheetViews>
    <sheetView tabSelected="1" zoomScale="95" zoomScaleNormal="95" workbookViewId="0">
      <selection activeCell="E10" sqref="E10"/>
    </sheetView>
  </sheetViews>
  <sheetFormatPr defaultRowHeight="14.4" x14ac:dyDescent="0.3"/>
  <cols>
    <col min="2" max="2" width="11.5546875" customWidth="1"/>
    <col min="3" max="3" width="4.77734375" customWidth="1"/>
    <col min="4" max="4" width="26.10937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4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37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22"/>
      <c r="C9" s="2" t="s">
        <v>5</v>
      </c>
      <c r="D9" s="2" t="s">
        <v>6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26">
        <v>43379</v>
      </c>
      <c r="C10" s="7">
        <v>1</v>
      </c>
      <c r="D10" s="20" t="s">
        <v>22</v>
      </c>
      <c r="E10" s="7">
        <v>2</v>
      </c>
      <c r="F10" s="7">
        <v>1</v>
      </c>
      <c r="G10" s="7">
        <v>1</v>
      </c>
      <c r="H10" s="7">
        <v>2</v>
      </c>
      <c r="I10" s="19">
        <v>2</v>
      </c>
      <c r="J10" s="8">
        <f t="shared" ref="J10:J11" si="0">SUM(E10:I10)</f>
        <v>8</v>
      </c>
      <c r="K10" s="9">
        <f>AVERAGE(E10,F10,G10,H10)</f>
        <v>1.5</v>
      </c>
      <c r="L10" s="10" t="str">
        <f>IF(E10="","",VLOOKUP(K10,$K$89:$L$91,2,TRUE))</f>
        <v>І ур</v>
      </c>
      <c r="M10" s="1"/>
    </row>
    <row r="11" spans="2:13" ht="15.6" x14ac:dyDescent="0.3">
      <c r="B11" s="26">
        <v>43182</v>
      </c>
      <c r="C11" s="7">
        <v>2</v>
      </c>
      <c r="D11" s="20" t="s">
        <v>23</v>
      </c>
      <c r="E11" s="7">
        <v>3</v>
      </c>
      <c r="F11" s="7">
        <v>2</v>
      </c>
      <c r="G11" s="7">
        <v>2</v>
      </c>
      <c r="H11" s="7">
        <v>2</v>
      </c>
      <c r="I11" s="19">
        <v>2</v>
      </c>
      <c r="J11" s="8">
        <f t="shared" si="0"/>
        <v>11</v>
      </c>
      <c r="K11" s="9">
        <f t="shared" ref="K11" si="1">AVERAGE(E11,F11,G11,H11)</f>
        <v>2.25</v>
      </c>
      <c r="L11" s="10" t="str">
        <f t="shared" ref="L11" si="2">IF(E11="","",VLOOKUP(K11,$K$89:$L$91,2,TRUE))</f>
        <v>ІІ ур</v>
      </c>
      <c r="M11" s="1"/>
    </row>
    <row r="12" spans="2:13" ht="15.6" x14ac:dyDescent="0.3">
      <c r="B12" s="26">
        <v>43362</v>
      </c>
      <c r="C12" s="7">
        <v>3</v>
      </c>
      <c r="D12" s="20" t="s">
        <v>24</v>
      </c>
      <c r="E12" s="7">
        <v>2</v>
      </c>
      <c r="F12" s="7">
        <v>2</v>
      </c>
      <c r="G12" s="7">
        <v>1</v>
      </c>
      <c r="H12" s="7">
        <v>2</v>
      </c>
      <c r="I12" s="19">
        <v>2</v>
      </c>
      <c r="J12" s="8">
        <f t="shared" ref="J12:J19" si="3">SUM(E12:I12)</f>
        <v>9</v>
      </c>
      <c r="K12" s="9">
        <f t="shared" ref="K12:K19" si="4">AVERAGE(E12,F12,G12,H12)</f>
        <v>1.75</v>
      </c>
      <c r="L12" s="10" t="str">
        <f t="shared" ref="L12:L19" si="5">IF(E12="","",VLOOKUP(K12,$K$89:$L$91,2,TRUE))</f>
        <v>ІІ ур</v>
      </c>
      <c r="M12" s="1"/>
    </row>
    <row r="13" spans="2:13" ht="15.6" x14ac:dyDescent="0.3">
      <c r="B13" s="26">
        <v>43029</v>
      </c>
      <c r="C13" s="7">
        <v>4</v>
      </c>
      <c r="D13" s="21" t="s">
        <v>39</v>
      </c>
      <c r="E13" s="7">
        <v>3</v>
      </c>
      <c r="F13" s="7">
        <v>2</v>
      </c>
      <c r="G13" s="7">
        <v>2</v>
      </c>
      <c r="H13" s="7">
        <v>3</v>
      </c>
      <c r="I13" s="7">
        <v>3</v>
      </c>
      <c r="J13" s="8">
        <f t="shared" si="3"/>
        <v>13</v>
      </c>
      <c r="K13" s="9">
        <f t="shared" si="4"/>
        <v>2.5</v>
      </c>
      <c r="L13" s="10" t="str">
        <f t="shared" si="5"/>
        <v>ІІ ур</v>
      </c>
      <c r="M13" s="1"/>
    </row>
    <row r="14" spans="2:13" ht="15.6" x14ac:dyDescent="0.3">
      <c r="B14" s="26">
        <v>43381</v>
      </c>
      <c r="C14" s="7">
        <v>5</v>
      </c>
      <c r="D14" s="20" t="s">
        <v>25</v>
      </c>
      <c r="E14" s="7">
        <v>3</v>
      </c>
      <c r="F14" s="7">
        <v>2</v>
      </c>
      <c r="G14" s="7">
        <v>2</v>
      </c>
      <c r="H14" s="7">
        <v>2</v>
      </c>
      <c r="I14" s="19">
        <v>3</v>
      </c>
      <c r="J14" s="8">
        <f t="shared" si="3"/>
        <v>12</v>
      </c>
      <c r="K14" s="9">
        <f t="shared" si="4"/>
        <v>2.25</v>
      </c>
      <c r="L14" s="10" t="str">
        <f t="shared" si="5"/>
        <v>ІІ ур</v>
      </c>
      <c r="M14" s="1"/>
    </row>
    <row r="15" spans="2:13" ht="15.6" x14ac:dyDescent="0.3">
      <c r="B15" s="26">
        <v>43391</v>
      </c>
      <c r="C15" s="7">
        <v>6</v>
      </c>
      <c r="D15" s="20" t="s">
        <v>26</v>
      </c>
      <c r="E15" s="7">
        <v>2</v>
      </c>
      <c r="F15" s="7">
        <v>2</v>
      </c>
      <c r="G15" s="7">
        <v>2</v>
      </c>
      <c r="H15" s="7">
        <v>2</v>
      </c>
      <c r="I15" s="19">
        <v>2</v>
      </c>
      <c r="J15" s="8">
        <f t="shared" si="3"/>
        <v>10</v>
      </c>
      <c r="K15" s="9">
        <f t="shared" si="4"/>
        <v>2</v>
      </c>
      <c r="L15" s="10" t="str">
        <f t="shared" si="5"/>
        <v>ІІ ур</v>
      </c>
      <c r="M15" s="1"/>
    </row>
    <row r="16" spans="2:13" ht="15.6" x14ac:dyDescent="0.3">
      <c r="B16" s="26">
        <v>43151</v>
      </c>
      <c r="C16" s="7">
        <v>7</v>
      </c>
      <c r="D16" s="20" t="s">
        <v>27</v>
      </c>
      <c r="E16" s="7">
        <v>3</v>
      </c>
      <c r="F16" s="7">
        <v>2</v>
      </c>
      <c r="G16" s="7">
        <v>2</v>
      </c>
      <c r="H16" s="7">
        <v>3</v>
      </c>
      <c r="I16" s="7">
        <v>3</v>
      </c>
      <c r="J16" s="8">
        <f t="shared" si="3"/>
        <v>13</v>
      </c>
      <c r="K16" s="9">
        <f t="shared" si="4"/>
        <v>2.5</v>
      </c>
      <c r="L16" s="10" t="str">
        <f t="shared" si="5"/>
        <v>ІІ ур</v>
      </c>
      <c r="M16" s="1"/>
    </row>
    <row r="17" spans="2:13" ht="15.6" x14ac:dyDescent="0.3">
      <c r="B17" s="26">
        <v>43142</v>
      </c>
      <c r="C17" s="7">
        <v>8</v>
      </c>
      <c r="D17" s="20" t="s">
        <v>28</v>
      </c>
      <c r="E17" s="7">
        <v>3</v>
      </c>
      <c r="F17" s="7">
        <v>2</v>
      </c>
      <c r="G17" s="7">
        <v>2</v>
      </c>
      <c r="H17" s="7">
        <v>2</v>
      </c>
      <c r="I17" s="7">
        <v>3</v>
      </c>
      <c r="J17" s="8">
        <f t="shared" si="3"/>
        <v>12</v>
      </c>
      <c r="K17" s="9">
        <f t="shared" si="4"/>
        <v>2.25</v>
      </c>
      <c r="L17" s="10" t="str">
        <f t="shared" si="5"/>
        <v>ІІ ур</v>
      </c>
      <c r="M17" s="1"/>
    </row>
    <row r="18" spans="2:13" ht="15.6" x14ac:dyDescent="0.3">
      <c r="B18" s="26">
        <v>43364</v>
      </c>
      <c r="C18" s="7">
        <v>9</v>
      </c>
      <c r="D18" s="21" t="s">
        <v>29</v>
      </c>
      <c r="E18" s="7">
        <v>2</v>
      </c>
      <c r="F18" s="7">
        <v>1</v>
      </c>
      <c r="G18" s="7">
        <v>1</v>
      </c>
      <c r="H18" s="7">
        <v>2</v>
      </c>
      <c r="I18" s="7">
        <v>2</v>
      </c>
      <c r="J18" s="8">
        <f t="shared" si="3"/>
        <v>8</v>
      </c>
      <c r="K18" s="9">
        <f t="shared" si="4"/>
        <v>1.5</v>
      </c>
      <c r="L18" s="10" t="str">
        <f t="shared" si="5"/>
        <v>І ур</v>
      </c>
    </row>
    <row r="19" spans="2:13" ht="15.6" x14ac:dyDescent="0.3">
      <c r="B19" s="26">
        <v>43122</v>
      </c>
      <c r="C19" s="7">
        <v>10</v>
      </c>
      <c r="D19" s="21" t="s">
        <v>30</v>
      </c>
      <c r="E19" s="7">
        <v>3</v>
      </c>
      <c r="F19" s="7">
        <v>2</v>
      </c>
      <c r="G19" s="7">
        <v>2</v>
      </c>
      <c r="H19" s="7">
        <v>3</v>
      </c>
      <c r="I19" s="7">
        <v>3</v>
      </c>
      <c r="J19" s="8">
        <f t="shared" si="3"/>
        <v>13</v>
      </c>
      <c r="K19" s="9">
        <f t="shared" si="4"/>
        <v>2.5</v>
      </c>
      <c r="L19" s="10" t="str">
        <f t="shared" si="5"/>
        <v>ІІ ур</v>
      </c>
    </row>
    <row r="20" spans="2:13" ht="15.6" x14ac:dyDescent="0.3">
      <c r="B20" s="26">
        <v>43337</v>
      </c>
      <c r="C20" s="7">
        <v>11</v>
      </c>
      <c r="D20" s="23" t="s">
        <v>40</v>
      </c>
      <c r="E20" s="24"/>
      <c r="F20" s="24"/>
      <c r="G20" s="24"/>
      <c r="H20" s="24"/>
      <c r="I20" s="24"/>
      <c r="J20" s="8"/>
      <c r="K20" s="9"/>
      <c r="L20" s="10"/>
    </row>
    <row r="21" spans="2:13" ht="15.6" x14ac:dyDescent="0.3">
      <c r="B21" s="25">
        <v>43134</v>
      </c>
      <c r="C21" s="7">
        <v>12</v>
      </c>
      <c r="D21" s="27" t="s">
        <v>43</v>
      </c>
      <c r="E21" s="17"/>
      <c r="F21" s="17"/>
      <c r="G21" s="17"/>
      <c r="H21" s="17"/>
      <c r="I21" s="17"/>
      <c r="J21" s="8"/>
      <c r="K21" s="9"/>
      <c r="L21" s="10"/>
    </row>
    <row r="22" spans="2:13" x14ac:dyDescent="0.3">
      <c r="B22" s="17"/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B23" s="17"/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B24" s="17"/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B25" s="17"/>
      <c r="C25" s="7"/>
      <c r="D25" s="7"/>
      <c r="E25" s="7"/>
      <c r="F25" s="7"/>
      <c r="G25" s="7"/>
      <c r="H25" s="7"/>
      <c r="I25" s="7"/>
      <c r="J25" s="8"/>
      <c r="K25" s="9"/>
      <c r="L25" s="10"/>
    </row>
    <row r="26" spans="2:13" x14ac:dyDescent="0.3">
      <c r="B26" s="17"/>
      <c r="C26" s="7"/>
      <c r="D26" s="7"/>
      <c r="E26" s="7"/>
      <c r="F26" s="7"/>
      <c r="G26" s="7"/>
      <c r="H26" s="7"/>
      <c r="I26" s="7"/>
      <c r="J26" s="8"/>
      <c r="K26" s="9"/>
      <c r="L26" s="10"/>
    </row>
    <row r="27" spans="2:13" x14ac:dyDescent="0.3">
      <c r="B27" s="17"/>
      <c r="C27" s="7"/>
      <c r="D27" s="7"/>
      <c r="E27" s="7"/>
      <c r="F27" s="7"/>
      <c r="G27" s="7"/>
      <c r="H27" s="7"/>
      <c r="I27" s="7"/>
      <c r="J27" s="8"/>
      <c r="K27" s="9"/>
      <c r="L27" s="10"/>
    </row>
    <row r="28" spans="2:13" x14ac:dyDescent="0.3">
      <c r="B28" s="17"/>
      <c r="C28" s="7"/>
      <c r="D28" s="7"/>
      <c r="E28" s="7"/>
      <c r="F28" s="7"/>
      <c r="G28" s="7"/>
      <c r="H28" s="7"/>
      <c r="I28" s="7"/>
      <c r="J28" s="8"/>
      <c r="K28" s="9"/>
      <c r="L28" s="10"/>
    </row>
    <row r="29" spans="2:13" x14ac:dyDescent="0.3">
      <c r="B29" s="17"/>
      <c r="C29" s="33"/>
      <c r="D29" s="34"/>
      <c r="E29" s="35"/>
      <c r="F29" s="35"/>
      <c r="G29" s="35"/>
      <c r="H29" s="34"/>
      <c r="I29" s="35"/>
      <c r="J29" s="35"/>
      <c r="K29" s="35"/>
      <c r="L29" s="36"/>
    </row>
    <row r="30" spans="2:13" x14ac:dyDescent="0.3">
      <c r="B30" s="17"/>
      <c r="C30" s="37" t="s">
        <v>10</v>
      </c>
      <c r="D30" s="38"/>
      <c r="E30" s="38"/>
      <c r="F30" s="38"/>
      <c r="G30" s="39"/>
      <c r="H30" s="11">
        <f>COUNTA(D10:D28)</f>
        <v>12</v>
      </c>
      <c r="I30" s="37"/>
      <c r="J30" s="38"/>
      <c r="K30" s="38"/>
      <c r="L30" s="39"/>
    </row>
    <row r="31" spans="2:13" x14ac:dyDescent="0.3">
      <c r="B31" s="17"/>
      <c r="C31" s="28" t="s">
        <v>11</v>
      </c>
      <c r="D31" s="28"/>
      <c r="E31" s="12">
        <f>COUNTIF(L10:L28,"І ур")</f>
        <v>2</v>
      </c>
      <c r="F31" s="43" t="s">
        <v>12</v>
      </c>
      <c r="G31" s="43"/>
      <c r="H31" s="13">
        <f>COUNTIF(L10:L28,"ІІ ур")</f>
        <v>8</v>
      </c>
      <c r="I31" s="41" t="s">
        <v>13</v>
      </c>
      <c r="J31" s="42"/>
      <c r="K31" s="12">
        <f>COUNTIF(L10:L28,"ІІІ ур")</f>
        <v>0</v>
      </c>
      <c r="L31" s="14"/>
    </row>
    <row r="32" spans="2:13" ht="81.75" customHeight="1" x14ac:dyDescent="0.3">
      <c r="B32" s="17"/>
      <c r="C32" s="31" t="s">
        <v>14</v>
      </c>
      <c r="D32" s="31"/>
      <c r="E32" s="15">
        <v>30</v>
      </c>
      <c r="F32" s="31" t="s">
        <v>15</v>
      </c>
      <c r="G32" s="31"/>
      <c r="H32" s="15">
        <v>50</v>
      </c>
      <c r="I32" s="29" t="s">
        <v>16</v>
      </c>
      <c r="J32" s="30"/>
      <c r="K32" s="15">
        <v>20</v>
      </c>
      <c r="L32" s="16"/>
    </row>
    <row r="34" spans="4:10" ht="15" customHeight="1" x14ac:dyDescent="0.3">
      <c r="D34" s="17"/>
      <c r="E34" s="30" t="s">
        <v>0</v>
      </c>
      <c r="F34" s="31"/>
      <c r="G34" s="31" t="s">
        <v>1</v>
      </c>
      <c r="H34" s="31"/>
      <c r="I34" s="29" t="s">
        <v>2</v>
      </c>
      <c r="J34" s="30"/>
    </row>
    <row r="35" spans="4:10" ht="36.75" customHeight="1" x14ac:dyDescent="0.3">
      <c r="D35" s="18" t="s">
        <v>14</v>
      </c>
      <c r="E35" s="34">
        <v>30</v>
      </c>
      <c r="F35" s="40"/>
      <c r="G35" s="33"/>
      <c r="H35" s="40"/>
      <c r="I35" s="33"/>
      <c r="J35" s="40"/>
    </row>
    <row r="36" spans="4:10" ht="41.25" customHeight="1" x14ac:dyDescent="0.3">
      <c r="D36" s="18" t="s">
        <v>15</v>
      </c>
      <c r="E36" s="33">
        <v>50</v>
      </c>
      <c r="F36" s="40"/>
      <c r="G36" s="33"/>
      <c r="H36" s="40"/>
      <c r="I36" s="33"/>
      <c r="J36" s="40"/>
    </row>
    <row r="37" spans="4:10" ht="36.75" customHeight="1" x14ac:dyDescent="0.3">
      <c r="D37" s="18" t="s">
        <v>16</v>
      </c>
      <c r="E37" s="33">
        <v>20</v>
      </c>
      <c r="F37" s="40"/>
      <c r="G37" s="33"/>
      <c r="H37" s="40"/>
      <c r="I37" s="33"/>
      <c r="J37" s="40"/>
    </row>
    <row r="89" spans="11:12" x14ac:dyDescent="0.3">
      <c r="K89" s="1">
        <v>1</v>
      </c>
      <c r="L89" s="1" t="s">
        <v>17</v>
      </c>
    </row>
    <row r="90" spans="11:12" x14ac:dyDescent="0.3">
      <c r="K90" s="1">
        <v>1.6</v>
      </c>
      <c r="L90" s="1" t="s">
        <v>18</v>
      </c>
    </row>
    <row r="91" spans="11:12" x14ac:dyDescent="0.3">
      <c r="K91" s="1">
        <v>2.6</v>
      </c>
      <c r="L91" s="1" t="s">
        <v>19</v>
      </c>
    </row>
  </sheetData>
  <mergeCells count="24">
    <mergeCell ref="E37:F37"/>
    <mergeCell ref="G37:H37"/>
    <mergeCell ref="E35:F35"/>
    <mergeCell ref="I31:J31"/>
    <mergeCell ref="I32:J32"/>
    <mergeCell ref="I37:J37"/>
    <mergeCell ref="I36:J36"/>
    <mergeCell ref="I35:J35"/>
    <mergeCell ref="G34:H34"/>
    <mergeCell ref="G35:H35"/>
    <mergeCell ref="E36:F36"/>
    <mergeCell ref="G36:H36"/>
    <mergeCell ref="F31:G31"/>
    <mergeCell ref="F32:G32"/>
    <mergeCell ref="C31:D31"/>
    <mergeCell ref="I34:J34"/>
    <mergeCell ref="E34:F34"/>
    <mergeCell ref="C32:D32"/>
    <mergeCell ref="B5:M5"/>
    <mergeCell ref="B6:M6"/>
    <mergeCell ref="B7:M7"/>
    <mergeCell ref="C29:L29"/>
    <mergeCell ref="I30:L30"/>
    <mergeCell ref="C30:G30"/>
  </mergeCells>
  <phoneticPr fontId="5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M89"/>
  <sheetViews>
    <sheetView topLeftCell="A4" zoomScale="80" zoomScaleNormal="80" workbookViewId="0">
      <selection activeCell="C22" sqref="C22:C26"/>
    </sheetView>
  </sheetViews>
  <sheetFormatPr defaultRowHeight="14.4" x14ac:dyDescent="0.3"/>
  <cols>
    <col min="4" max="4" width="22.8867187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20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38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1"/>
      <c r="C9" s="2" t="s">
        <v>5</v>
      </c>
      <c r="D9" s="2" t="s">
        <v>6</v>
      </c>
      <c r="E9" s="3" t="s">
        <v>32</v>
      </c>
      <c r="F9" s="3" t="s">
        <v>33</v>
      </c>
      <c r="G9" s="3" t="s">
        <v>34</v>
      </c>
      <c r="H9" s="3" t="s">
        <v>35</v>
      </c>
      <c r="I9" s="3" t="s">
        <v>36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0" t="s">
        <v>22</v>
      </c>
      <c r="E10" s="7"/>
      <c r="F10" s="7"/>
      <c r="G10" s="7"/>
      <c r="H10" s="7"/>
      <c r="I10" s="19"/>
      <c r="J10" s="8">
        <f t="shared" ref="J10:J18" si="0">SUM(E10:I10)</f>
        <v>0</v>
      </c>
      <c r="K10" s="9" t="e">
        <f>AVERAGE(E10,F10,G10,H10)</f>
        <v>#DIV/0!</v>
      </c>
      <c r="L10" s="10" t="str">
        <f>IF(E10="","",VLOOKUP(K10,$K$87:$L$89,2,TRUE))</f>
        <v/>
      </c>
      <c r="M10" s="1"/>
    </row>
    <row r="11" spans="2:13" ht="15.6" x14ac:dyDescent="0.3">
      <c r="B11" s="1"/>
      <c r="C11" s="7">
        <v>2</v>
      </c>
      <c r="D11" s="20" t="s">
        <v>23</v>
      </c>
      <c r="E11" s="7"/>
      <c r="F11" s="7"/>
      <c r="G11" s="7"/>
      <c r="H11" s="7"/>
      <c r="I11" s="19"/>
      <c r="J11" s="8">
        <f t="shared" si="0"/>
        <v>0</v>
      </c>
      <c r="K11" s="9" t="e">
        <f t="shared" ref="K11:K18" si="1">AVERAGE(E11,F11,G11,H11)</f>
        <v>#DIV/0!</v>
      </c>
      <c r="L11" s="10" t="str">
        <f t="shared" ref="L11:L18" si="2">IF(E11="","",VLOOKUP(K11,$K$87:$L$89,2,TRUE))</f>
        <v/>
      </c>
      <c r="M11" s="1"/>
    </row>
    <row r="12" spans="2:13" ht="15.6" x14ac:dyDescent="0.3">
      <c r="B12" s="1"/>
      <c r="C12" s="7">
        <v>3</v>
      </c>
      <c r="D12" s="20" t="s">
        <v>24</v>
      </c>
      <c r="E12" s="7"/>
      <c r="F12" s="7"/>
      <c r="G12" s="7"/>
      <c r="H12" s="7"/>
      <c r="I12" s="19"/>
      <c r="J12" s="8">
        <f t="shared" si="0"/>
        <v>0</v>
      </c>
      <c r="K12" s="9" t="e">
        <f t="shared" si="1"/>
        <v>#DIV/0!</v>
      </c>
      <c r="L12" s="10" t="str">
        <f t="shared" si="2"/>
        <v/>
      </c>
      <c r="M12" s="1"/>
    </row>
    <row r="13" spans="2:13" ht="15.6" x14ac:dyDescent="0.3">
      <c r="B13" s="1"/>
      <c r="C13" s="7">
        <v>4</v>
      </c>
      <c r="D13" s="21" t="s">
        <v>39</v>
      </c>
      <c r="E13" s="7"/>
      <c r="F13" s="7"/>
      <c r="G13" s="7"/>
      <c r="H13" s="7"/>
      <c r="I13" s="19"/>
      <c r="J13" s="8">
        <f t="shared" si="0"/>
        <v>0</v>
      </c>
      <c r="K13" s="9" t="e">
        <f t="shared" si="1"/>
        <v>#DIV/0!</v>
      </c>
      <c r="L13" s="10" t="str">
        <f t="shared" si="2"/>
        <v/>
      </c>
      <c r="M13" s="1"/>
    </row>
    <row r="14" spans="2:13" ht="15.6" x14ac:dyDescent="0.3">
      <c r="B14" s="1"/>
      <c r="C14" s="7">
        <v>5</v>
      </c>
      <c r="D14" s="20" t="s">
        <v>25</v>
      </c>
      <c r="E14" s="7"/>
      <c r="F14" s="7"/>
      <c r="G14" s="7"/>
      <c r="H14" s="7"/>
      <c r="I14" s="19"/>
      <c r="J14" s="8">
        <f t="shared" si="0"/>
        <v>0</v>
      </c>
      <c r="K14" s="9" t="e">
        <f t="shared" si="1"/>
        <v>#DIV/0!</v>
      </c>
      <c r="L14" s="10" t="str">
        <f t="shared" si="2"/>
        <v/>
      </c>
      <c r="M14" s="1"/>
    </row>
    <row r="15" spans="2:13" ht="15.6" x14ac:dyDescent="0.3">
      <c r="B15" s="1"/>
      <c r="C15" s="7">
        <v>6</v>
      </c>
      <c r="D15" s="20" t="s">
        <v>26</v>
      </c>
      <c r="E15" s="7"/>
      <c r="F15" s="7"/>
      <c r="G15" s="7"/>
      <c r="H15" s="7"/>
      <c r="I15" s="7"/>
      <c r="J15" s="8">
        <f t="shared" si="0"/>
        <v>0</v>
      </c>
      <c r="K15" s="9" t="e">
        <f t="shared" si="1"/>
        <v>#DIV/0!</v>
      </c>
      <c r="L15" s="10" t="str">
        <f t="shared" si="2"/>
        <v/>
      </c>
      <c r="M15" s="1"/>
    </row>
    <row r="16" spans="2:13" ht="15.6" x14ac:dyDescent="0.3">
      <c r="B16" s="1"/>
      <c r="C16" s="7">
        <v>7</v>
      </c>
      <c r="D16" s="20" t="s">
        <v>27</v>
      </c>
      <c r="E16" s="7"/>
      <c r="F16" s="7"/>
      <c r="G16" s="7"/>
      <c r="H16" s="7"/>
      <c r="I16" s="7"/>
      <c r="J16" s="8">
        <f t="shared" si="0"/>
        <v>0</v>
      </c>
      <c r="K16" s="9" t="e">
        <f t="shared" si="1"/>
        <v>#DIV/0!</v>
      </c>
      <c r="L16" s="10" t="str">
        <f t="shared" si="2"/>
        <v/>
      </c>
      <c r="M16" s="1"/>
    </row>
    <row r="17" spans="2:13" ht="15.6" x14ac:dyDescent="0.3">
      <c r="B17" s="1"/>
      <c r="C17" s="7">
        <v>8</v>
      </c>
      <c r="D17" s="20" t="s">
        <v>28</v>
      </c>
      <c r="E17" s="7"/>
      <c r="F17" s="7"/>
      <c r="G17" s="7"/>
      <c r="H17" s="7"/>
      <c r="I17" s="7"/>
      <c r="J17" s="8">
        <f t="shared" si="0"/>
        <v>0</v>
      </c>
      <c r="K17" s="9" t="e">
        <f t="shared" si="1"/>
        <v>#DIV/0!</v>
      </c>
      <c r="L17" s="10" t="str">
        <f t="shared" si="2"/>
        <v/>
      </c>
      <c r="M17" s="1"/>
    </row>
    <row r="18" spans="2:13" ht="15.6" x14ac:dyDescent="0.3">
      <c r="C18" s="7">
        <v>9</v>
      </c>
      <c r="D18" s="21" t="s">
        <v>29</v>
      </c>
      <c r="E18" s="7"/>
      <c r="F18" s="7"/>
      <c r="G18" s="7"/>
      <c r="H18" s="7"/>
      <c r="I18" s="7"/>
      <c r="J18" s="8">
        <f t="shared" si="0"/>
        <v>0</v>
      </c>
      <c r="K18" s="9" t="e">
        <f t="shared" si="1"/>
        <v>#DIV/0!</v>
      </c>
      <c r="L18" s="10" t="str">
        <f t="shared" si="2"/>
        <v/>
      </c>
    </row>
    <row r="19" spans="2:13" ht="15.6" x14ac:dyDescent="0.3">
      <c r="C19" s="7">
        <v>10</v>
      </c>
      <c r="D19" s="21" t="s">
        <v>30</v>
      </c>
      <c r="E19" s="7"/>
      <c r="F19" s="7"/>
      <c r="G19" s="7"/>
      <c r="H19" s="7"/>
      <c r="I19" s="7"/>
      <c r="J19" s="8"/>
      <c r="K19" s="9"/>
      <c r="L19" s="10"/>
    </row>
    <row r="20" spans="2:13" ht="15.6" x14ac:dyDescent="0.3">
      <c r="C20" s="7">
        <v>11</v>
      </c>
      <c r="D20" s="23" t="s">
        <v>40</v>
      </c>
      <c r="E20" s="7"/>
      <c r="F20" s="7"/>
      <c r="G20" s="7"/>
      <c r="H20" s="7"/>
      <c r="I20" s="7"/>
      <c r="J20" s="8"/>
      <c r="K20" s="9"/>
      <c r="L20" s="10"/>
    </row>
    <row r="21" spans="2:13" ht="15.6" x14ac:dyDescent="0.3">
      <c r="C21" s="7">
        <v>12</v>
      </c>
      <c r="D21" s="27" t="s">
        <v>43</v>
      </c>
      <c r="E21" s="7"/>
      <c r="F21" s="7"/>
      <c r="G21" s="7"/>
      <c r="H21" s="7"/>
      <c r="I21" s="7"/>
      <c r="J21" s="8"/>
      <c r="K21" s="9"/>
      <c r="L21" s="10"/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7"/>
      <c r="D25" s="7"/>
      <c r="E25" s="7"/>
      <c r="F25" s="7"/>
      <c r="G25" s="7"/>
      <c r="H25" s="7"/>
      <c r="I25" s="7"/>
      <c r="J25" s="8"/>
      <c r="K25" s="9"/>
      <c r="L25" s="10"/>
    </row>
    <row r="26" spans="2:13" x14ac:dyDescent="0.3">
      <c r="C26" s="7"/>
      <c r="D26" s="7"/>
      <c r="E26" s="7"/>
      <c r="F26" s="7"/>
      <c r="G26" s="7"/>
      <c r="H26" s="7"/>
      <c r="I26" s="7"/>
      <c r="J26" s="8"/>
      <c r="K26" s="9"/>
      <c r="L26" s="10"/>
    </row>
    <row r="27" spans="2:13" x14ac:dyDescent="0.3">
      <c r="C27" s="33"/>
      <c r="D27" s="34"/>
      <c r="E27" s="35"/>
      <c r="F27" s="35"/>
      <c r="G27" s="35"/>
      <c r="H27" s="34"/>
      <c r="I27" s="35"/>
      <c r="J27" s="35"/>
      <c r="K27" s="35"/>
      <c r="L27" s="36"/>
    </row>
    <row r="28" spans="2:13" x14ac:dyDescent="0.3">
      <c r="C28" s="37" t="s">
        <v>10</v>
      </c>
      <c r="D28" s="38"/>
      <c r="E28" s="38"/>
      <c r="F28" s="38"/>
      <c r="G28" s="39"/>
      <c r="H28" s="11">
        <f>COUNTA(D10:D26)</f>
        <v>12</v>
      </c>
      <c r="I28" s="37"/>
      <c r="J28" s="38"/>
      <c r="K28" s="38"/>
      <c r="L28" s="39"/>
    </row>
    <row r="29" spans="2:13" x14ac:dyDescent="0.3">
      <c r="C29" s="28" t="s">
        <v>11</v>
      </c>
      <c r="D29" s="28"/>
      <c r="E29" s="12">
        <f>COUNTIF(L10:L26,"І ур")</f>
        <v>0</v>
      </c>
      <c r="F29" s="43" t="s">
        <v>12</v>
      </c>
      <c r="G29" s="43"/>
      <c r="H29" s="13">
        <f>COUNTIF(L10:L26,"ІІ ур")</f>
        <v>0</v>
      </c>
      <c r="I29" s="43" t="s">
        <v>13</v>
      </c>
      <c r="J29" s="43"/>
      <c r="K29" s="12">
        <f>COUNTIF(L10:L26,"ІІІ ур")</f>
        <v>0</v>
      </c>
      <c r="L29" s="14"/>
    </row>
    <row r="30" spans="2:13" ht="71.25" customHeight="1" x14ac:dyDescent="0.3">
      <c r="C30" s="31" t="s">
        <v>14</v>
      </c>
      <c r="D30" s="31"/>
      <c r="E30" s="15">
        <f>(E29/H28)*100</f>
        <v>0</v>
      </c>
      <c r="F30" s="31" t="s">
        <v>15</v>
      </c>
      <c r="G30" s="31"/>
      <c r="H30" s="15">
        <f>(H29/H28)*100</f>
        <v>0</v>
      </c>
      <c r="I30" s="31" t="s">
        <v>16</v>
      </c>
      <c r="J30" s="31"/>
      <c r="K30" s="15">
        <f>(K29/H28)*100</f>
        <v>0</v>
      </c>
      <c r="L30" s="16"/>
    </row>
    <row r="32" spans="2:13" x14ac:dyDescent="0.3">
      <c r="D32" s="17"/>
      <c r="E32" s="30" t="s">
        <v>0</v>
      </c>
      <c r="F32" s="31"/>
      <c r="G32" s="31" t="s">
        <v>1</v>
      </c>
      <c r="H32" s="31"/>
      <c r="I32" s="31" t="s">
        <v>2</v>
      </c>
      <c r="J32" s="31"/>
    </row>
    <row r="33" spans="4:10" ht="34.5" customHeight="1" x14ac:dyDescent="0.3">
      <c r="D33" s="18" t="s">
        <v>14</v>
      </c>
      <c r="E33" s="34">
        <f>старт!E35</f>
        <v>30</v>
      </c>
      <c r="F33" s="40"/>
      <c r="G33" s="33">
        <f>E30</f>
        <v>0</v>
      </c>
      <c r="H33" s="40"/>
      <c r="I33" s="33"/>
      <c r="J33" s="40"/>
    </row>
    <row r="34" spans="4:10" ht="38.25" customHeight="1" x14ac:dyDescent="0.3">
      <c r="D34" s="18" t="s">
        <v>15</v>
      </c>
      <c r="E34" s="33">
        <f>старт!E36</f>
        <v>50</v>
      </c>
      <c r="F34" s="40"/>
      <c r="G34" s="33">
        <f>H30</f>
        <v>0</v>
      </c>
      <c r="H34" s="40"/>
      <c r="I34" s="33"/>
      <c r="J34" s="40"/>
    </row>
    <row r="35" spans="4:10" ht="39.75" customHeight="1" x14ac:dyDescent="0.3">
      <c r="D35" s="18" t="s">
        <v>16</v>
      </c>
      <c r="E35" s="33">
        <f>старт!E37</f>
        <v>20</v>
      </c>
      <c r="F35" s="40"/>
      <c r="G35" s="33">
        <f>K30</f>
        <v>0</v>
      </c>
      <c r="H35" s="40"/>
      <c r="I35" s="33"/>
      <c r="J35" s="40"/>
    </row>
    <row r="87" spans="11:12" x14ac:dyDescent="0.3">
      <c r="K87" s="1">
        <v>1</v>
      </c>
      <c r="L87" s="1" t="s">
        <v>17</v>
      </c>
    </row>
    <row r="88" spans="11:12" x14ac:dyDescent="0.3">
      <c r="K88" s="1">
        <v>1.6</v>
      </c>
      <c r="L88" s="1" t="s">
        <v>18</v>
      </c>
    </row>
    <row r="89" spans="11:12" x14ac:dyDescent="0.3">
      <c r="K89" s="1">
        <v>2.6</v>
      </c>
      <c r="L89" s="1" t="s">
        <v>19</v>
      </c>
    </row>
  </sheetData>
  <mergeCells count="24">
    <mergeCell ref="E34:F34"/>
    <mergeCell ref="G34:H34"/>
    <mergeCell ref="I34:J34"/>
    <mergeCell ref="E35:F35"/>
    <mergeCell ref="G35:H35"/>
    <mergeCell ref="I35:J35"/>
    <mergeCell ref="E32:F32"/>
    <mergeCell ref="G32:H32"/>
    <mergeCell ref="I32:J32"/>
    <mergeCell ref="E33:F33"/>
    <mergeCell ref="G33:H33"/>
    <mergeCell ref="I33:J33"/>
    <mergeCell ref="C29:D29"/>
    <mergeCell ref="F29:G29"/>
    <mergeCell ref="I29:J29"/>
    <mergeCell ref="C30:D30"/>
    <mergeCell ref="F30:G30"/>
    <mergeCell ref="I30:J30"/>
    <mergeCell ref="C28:G28"/>
    <mergeCell ref="I28:L28"/>
    <mergeCell ref="B5:M5"/>
    <mergeCell ref="B6:M6"/>
    <mergeCell ref="B7:M7"/>
    <mergeCell ref="C27:L27"/>
  </mergeCells>
  <phoneticPr fontId="5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M89"/>
  <sheetViews>
    <sheetView topLeftCell="A22" zoomScale="90" zoomScaleNormal="90" workbookViewId="0">
      <selection activeCell="I20" sqref="I20"/>
    </sheetView>
  </sheetViews>
  <sheetFormatPr defaultRowHeight="14.4" x14ac:dyDescent="0.3"/>
  <cols>
    <col min="4" max="4" width="25.44140625" customWidth="1"/>
  </cols>
  <sheetData>
    <row r="5" spans="2:13" x14ac:dyDescent="0.3">
      <c r="B5" s="32" t="s">
        <v>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2:13" x14ac:dyDescent="0.3">
      <c r="B6" s="32" t="s">
        <v>21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2:13" x14ac:dyDescent="0.3">
      <c r="B7" s="32" t="s">
        <v>31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9" spans="2:13" ht="172.5" customHeight="1" x14ac:dyDescent="0.3">
      <c r="B9" s="1"/>
      <c r="C9" s="2" t="s">
        <v>5</v>
      </c>
      <c r="D9" s="2" t="s">
        <v>6</v>
      </c>
      <c r="E9" s="3" t="s">
        <v>32</v>
      </c>
      <c r="F9" s="3" t="s">
        <v>33</v>
      </c>
      <c r="G9" s="3" t="s">
        <v>41</v>
      </c>
      <c r="H9" s="3" t="s">
        <v>35</v>
      </c>
      <c r="I9" s="3" t="s">
        <v>42</v>
      </c>
      <c r="J9" s="4" t="s">
        <v>7</v>
      </c>
      <c r="K9" s="5" t="s">
        <v>8</v>
      </c>
      <c r="L9" s="6" t="s">
        <v>9</v>
      </c>
      <c r="M9" s="1"/>
    </row>
    <row r="10" spans="2:13" ht="15.6" x14ac:dyDescent="0.3">
      <c r="B10" s="1"/>
      <c r="C10" s="7">
        <v>1</v>
      </c>
      <c r="D10" s="20" t="s">
        <v>22</v>
      </c>
      <c r="E10" s="7">
        <v>3</v>
      </c>
      <c r="F10" s="7">
        <v>2</v>
      </c>
      <c r="G10" s="7">
        <v>3</v>
      </c>
      <c r="H10" s="7">
        <v>2</v>
      </c>
      <c r="I10" s="19">
        <v>3</v>
      </c>
      <c r="J10" s="8">
        <f t="shared" ref="J10:J18" si="0">SUM(E10:I10)</f>
        <v>13</v>
      </c>
      <c r="K10" s="9">
        <f>AVERAGE(E10,F10,G10,H10)</f>
        <v>2.5</v>
      </c>
      <c r="L10" s="10" t="str">
        <f>IF(E10="","",VLOOKUP(K10,$K$87:$L$89,2,TRUE))</f>
        <v>ІІ ур</v>
      </c>
      <c r="M10" s="1"/>
    </row>
    <row r="11" spans="2:13" ht="15.6" x14ac:dyDescent="0.3">
      <c r="B11" s="1"/>
      <c r="C11" s="7">
        <v>2</v>
      </c>
      <c r="D11" s="20" t="s">
        <v>23</v>
      </c>
      <c r="E11" s="7">
        <v>3</v>
      </c>
      <c r="F11" s="7">
        <v>3</v>
      </c>
      <c r="G11" s="7">
        <v>3</v>
      </c>
      <c r="H11" s="7">
        <v>2</v>
      </c>
      <c r="I11" s="19">
        <v>3</v>
      </c>
      <c r="J11" s="8">
        <f t="shared" si="0"/>
        <v>14</v>
      </c>
      <c r="K11" s="9">
        <f t="shared" ref="K11:K18" si="1">AVERAGE(E11,F11,G11,H11)</f>
        <v>2.75</v>
      </c>
      <c r="L11" s="10" t="str">
        <f t="shared" ref="L11:L18" si="2">IF(E11="","",VLOOKUP(K11,$K$87:$L$89,2,TRUE))</f>
        <v>ІІІ ур</v>
      </c>
      <c r="M11" s="1"/>
    </row>
    <row r="12" spans="2:13" ht="15.6" x14ac:dyDescent="0.3">
      <c r="B12" s="1"/>
      <c r="C12" s="7">
        <v>3</v>
      </c>
      <c r="D12" s="20" t="s">
        <v>24</v>
      </c>
      <c r="E12" s="7">
        <v>3</v>
      </c>
      <c r="F12" s="7">
        <v>2</v>
      </c>
      <c r="G12" s="7">
        <v>2</v>
      </c>
      <c r="H12" s="7">
        <v>3</v>
      </c>
      <c r="I12" s="19">
        <v>3</v>
      </c>
      <c r="J12" s="8">
        <f t="shared" si="0"/>
        <v>13</v>
      </c>
      <c r="K12" s="9">
        <f t="shared" si="1"/>
        <v>2.5</v>
      </c>
      <c r="L12" s="10" t="str">
        <f t="shared" si="2"/>
        <v>ІІ ур</v>
      </c>
      <c r="M12" s="1"/>
    </row>
    <row r="13" spans="2:13" ht="15.6" x14ac:dyDescent="0.3">
      <c r="B13" s="1"/>
      <c r="C13" s="7">
        <v>4</v>
      </c>
      <c r="D13" s="21" t="s">
        <v>39</v>
      </c>
      <c r="E13" s="7">
        <v>3</v>
      </c>
      <c r="F13" s="7">
        <v>3</v>
      </c>
      <c r="G13" s="7">
        <v>3</v>
      </c>
      <c r="H13" s="7">
        <v>3</v>
      </c>
      <c r="I13" s="19">
        <v>3</v>
      </c>
      <c r="J13" s="8">
        <f t="shared" si="0"/>
        <v>15</v>
      </c>
      <c r="K13" s="9">
        <f t="shared" si="1"/>
        <v>3</v>
      </c>
      <c r="L13" s="10" t="str">
        <f t="shared" si="2"/>
        <v>ІІІ ур</v>
      </c>
      <c r="M13" s="1"/>
    </row>
    <row r="14" spans="2:13" ht="15.6" x14ac:dyDescent="0.3">
      <c r="B14" s="1"/>
      <c r="C14" s="7">
        <v>5</v>
      </c>
      <c r="D14" s="20" t="s">
        <v>25</v>
      </c>
      <c r="E14" s="7">
        <v>3</v>
      </c>
      <c r="F14" s="7">
        <v>3</v>
      </c>
      <c r="G14" s="7">
        <v>3</v>
      </c>
      <c r="H14" s="7">
        <v>3</v>
      </c>
      <c r="I14" s="19">
        <v>3</v>
      </c>
      <c r="J14" s="8">
        <f t="shared" si="0"/>
        <v>15</v>
      </c>
      <c r="K14" s="9">
        <f t="shared" si="1"/>
        <v>3</v>
      </c>
      <c r="L14" s="10" t="str">
        <f t="shared" si="2"/>
        <v>ІІІ ур</v>
      </c>
      <c r="M14" s="1"/>
    </row>
    <row r="15" spans="2:13" ht="15.6" x14ac:dyDescent="0.3">
      <c r="B15" s="1"/>
      <c r="C15" s="7">
        <v>6</v>
      </c>
      <c r="D15" s="20" t="s">
        <v>26</v>
      </c>
      <c r="E15" s="7">
        <v>3</v>
      </c>
      <c r="F15" s="7">
        <v>3</v>
      </c>
      <c r="G15" s="7">
        <v>3</v>
      </c>
      <c r="H15" s="7">
        <v>3</v>
      </c>
      <c r="I15" s="7">
        <v>3</v>
      </c>
      <c r="J15" s="8">
        <f t="shared" si="0"/>
        <v>15</v>
      </c>
      <c r="K15" s="9">
        <f t="shared" si="1"/>
        <v>3</v>
      </c>
      <c r="L15" s="10" t="str">
        <f t="shared" si="2"/>
        <v>ІІІ ур</v>
      </c>
      <c r="M15" s="1"/>
    </row>
    <row r="16" spans="2:13" ht="15.6" x14ac:dyDescent="0.3">
      <c r="B16" s="1"/>
      <c r="C16" s="7">
        <v>7</v>
      </c>
      <c r="D16" s="20" t="s">
        <v>27</v>
      </c>
      <c r="E16" s="7">
        <v>3</v>
      </c>
      <c r="F16" s="7">
        <v>3</v>
      </c>
      <c r="G16" s="7">
        <v>3</v>
      </c>
      <c r="H16" s="7">
        <v>2</v>
      </c>
      <c r="I16" s="7">
        <v>3</v>
      </c>
      <c r="J16" s="8">
        <f t="shared" si="0"/>
        <v>14</v>
      </c>
      <c r="K16" s="9">
        <f t="shared" si="1"/>
        <v>2.75</v>
      </c>
      <c r="L16" s="10" t="str">
        <f t="shared" si="2"/>
        <v>ІІІ ур</v>
      </c>
      <c r="M16" s="1"/>
    </row>
    <row r="17" spans="2:13" ht="15.6" x14ac:dyDescent="0.3">
      <c r="B17" s="1"/>
      <c r="C17" s="7">
        <v>8</v>
      </c>
      <c r="D17" s="20" t="s">
        <v>28</v>
      </c>
      <c r="E17" s="7">
        <v>3</v>
      </c>
      <c r="F17" s="7">
        <v>2</v>
      </c>
      <c r="G17" s="7">
        <v>2</v>
      </c>
      <c r="H17" s="7">
        <v>3</v>
      </c>
      <c r="I17" s="7">
        <v>3</v>
      </c>
      <c r="J17" s="8">
        <f t="shared" si="0"/>
        <v>13</v>
      </c>
      <c r="K17" s="9">
        <f t="shared" si="1"/>
        <v>2.5</v>
      </c>
      <c r="L17" s="10" t="str">
        <f t="shared" si="2"/>
        <v>ІІ ур</v>
      </c>
      <c r="M17" s="1"/>
    </row>
    <row r="18" spans="2:13" ht="15.6" x14ac:dyDescent="0.3">
      <c r="C18" s="7">
        <v>9</v>
      </c>
      <c r="D18" s="21" t="s">
        <v>29</v>
      </c>
      <c r="E18" s="7">
        <v>2</v>
      </c>
      <c r="F18" s="7">
        <v>2</v>
      </c>
      <c r="G18" s="7">
        <v>2</v>
      </c>
      <c r="H18" s="7">
        <v>3</v>
      </c>
      <c r="I18" s="7">
        <v>2</v>
      </c>
      <c r="J18" s="8">
        <f t="shared" si="0"/>
        <v>11</v>
      </c>
      <c r="K18" s="9">
        <f t="shared" si="1"/>
        <v>2.25</v>
      </c>
      <c r="L18" s="10" t="str">
        <f t="shared" si="2"/>
        <v>ІІ ур</v>
      </c>
    </row>
    <row r="19" spans="2:13" ht="15.6" x14ac:dyDescent="0.3">
      <c r="C19" s="7">
        <v>10</v>
      </c>
      <c r="D19" s="21" t="s">
        <v>30</v>
      </c>
      <c r="E19" s="7">
        <v>3</v>
      </c>
      <c r="F19" s="7">
        <v>3</v>
      </c>
      <c r="G19" s="7">
        <v>3</v>
      </c>
      <c r="H19" s="7">
        <v>3</v>
      </c>
      <c r="I19" s="7">
        <v>3</v>
      </c>
      <c r="J19" s="8">
        <f t="shared" ref="J19:J21" si="3">SUM(E19:I19)</f>
        <v>15</v>
      </c>
      <c r="K19" s="9">
        <f t="shared" ref="K19:K21" si="4">AVERAGE(E19,F19,G19,H19)</f>
        <v>3</v>
      </c>
      <c r="L19" s="10" t="str">
        <f t="shared" ref="L19:L21" si="5">IF(E19="","",VLOOKUP(K19,$K$87:$L$89,2,TRUE))</f>
        <v>ІІІ ур</v>
      </c>
    </row>
    <row r="20" spans="2:13" ht="15.6" x14ac:dyDescent="0.3">
      <c r="C20" s="7">
        <v>11</v>
      </c>
      <c r="D20" s="23" t="s">
        <v>40</v>
      </c>
      <c r="E20" s="7">
        <v>2</v>
      </c>
      <c r="F20" s="7">
        <v>2</v>
      </c>
      <c r="G20" s="7">
        <v>2</v>
      </c>
      <c r="H20" s="7">
        <v>3</v>
      </c>
      <c r="I20" s="7">
        <v>2</v>
      </c>
      <c r="J20" s="8">
        <f t="shared" si="3"/>
        <v>11</v>
      </c>
      <c r="K20" s="9">
        <f t="shared" si="4"/>
        <v>2.25</v>
      </c>
      <c r="L20" s="10" t="str">
        <f t="shared" si="5"/>
        <v>ІІ ур</v>
      </c>
    </row>
    <row r="21" spans="2:13" ht="15.6" x14ac:dyDescent="0.3">
      <c r="C21" s="7">
        <v>12</v>
      </c>
      <c r="D21" s="27" t="s">
        <v>43</v>
      </c>
      <c r="E21" s="7">
        <v>3</v>
      </c>
      <c r="F21" s="7">
        <v>2</v>
      </c>
      <c r="G21" s="7">
        <v>2</v>
      </c>
      <c r="H21" s="7">
        <v>2</v>
      </c>
      <c r="I21" s="7">
        <v>3</v>
      </c>
      <c r="J21" s="8">
        <f t="shared" si="3"/>
        <v>12</v>
      </c>
      <c r="K21" s="9">
        <f t="shared" si="4"/>
        <v>2.25</v>
      </c>
      <c r="L21" s="10" t="str">
        <f t="shared" si="5"/>
        <v>ІІ ур</v>
      </c>
    </row>
    <row r="22" spans="2:13" x14ac:dyDescent="0.3">
      <c r="C22" s="7"/>
      <c r="D22" s="7"/>
      <c r="E22" s="7"/>
      <c r="F22" s="7"/>
      <c r="G22" s="7"/>
      <c r="H22" s="7"/>
      <c r="I22" s="7"/>
      <c r="J22" s="8"/>
      <c r="K22" s="9"/>
      <c r="L22" s="10"/>
    </row>
    <row r="23" spans="2:13" x14ac:dyDescent="0.3">
      <c r="C23" s="7"/>
      <c r="D23" s="7"/>
      <c r="E23" s="7"/>
      <c r="F23" s="7"/>
      <c r="G23" s="7"/>
      <c r="H23" s="7"/>
      <c r="I23" s="7"/>
      <c r="J23" s="8"/>
      <c r="K23" s="9"/>
      <c r="L23" s="10"/>
    </row>
    <row r="24" spans="2:13" x14ac:dyDescent="0.3">
      <c r="C24" s="7"/>
      <c r="D24" s="7"/>
      <c r="E24" s="7"/>
      <c r="F24" s="7"/>
      <c r="G24" s="7"/>
      <c r="H24" s="7"/>
      <c r="I24" s="7"/>
      <c r="J24" s="8"/>
      <c r="K24" s="9"/>
      <c r="L24" s="10"/>
    </row>
    <row r="25" spans="2:13" x14ac:dyDescent="0.3">
      <c r="C25" s="7"/>
      <c r="D25" s="7"/>
      <c r="E25" s="7"/>
      <c r="F25" s="7"/>
      <c r="G25" s="7"/>
      <c r="H25" s="7"/>
      <c r="I25" s="7"/>
      <c r="J25" s="8"/>
      <c r="K25" s="9"/>
      <c r="L25" s="10"/>
    </row>
    <row r="26" spans="2:13" x14ac:dyDescent="0.3">
      <c r="C26" s="7"/>
      <c r="D26" s="7"/>
      <c r="E26" s="7"/>
      <c r="F26" s="7"/>
      <c r="G26" s="7"/>
      <c r="H26" s="7"/>
      <c r="I26" s="7"/>
      <c r="J26" s="8"/>
      <c r="K26" s="9"/>
      <c r="L26" s="10"/>
    </row>
    <row r="27" spans="2:13" x14ac:dyDescent="0.3">
      <c r="C27" s="33"/>
      <c r="D27" s="34"/>
      <c r="E27" s="35"/>
      <c r="F27" s="35"/>
      <c r="G27" s="35"/>
      <c r="H27" s="34"/>
      <c r="I27" s="35"/>
      <c r="J27" s="35"/>
      <c r="K27" s="35"/>
      <c r="L27" s="36"/>
    </row>
    <row r="28" spans="2:13" x14ac:dyDescent="0.3">
      <c r="C28" s="37" t="s">
        <v>10</v>
      </c>
      <c r="D28" s="38"/>
      <c r="E28" s="38"/>
      <c r="F28" s="38"/>
      <c r="G28" s="39"/>
      <c r="H28" s="11">
        <f>COUNTA(D10:D26)</f>
        <v>12</v>
      </c>
      <c r="I28" s="37"/>
      <c r="J28" s="38"/>
      <c r="K28" s="38"/>
      <c r="L28" s="39"/>
    </row>
    <row r="29" spans="2:13" x14ac:dyDescent="0.3">
      <c r="C29" s="28" t="s">
        <v>11</v>
      </c>
      <c r="D29" s="28"/>
      <c r="E29" s="12">
        <f>COUNTIF(L10:L26,"І ур")</f>
        <v>0</v>
      </c>
      <c r="F29" s="43" t="s">
        <v>12</v>
      </c>
      <c r="G29" s="43"/>
      <c r="H29" s="13">
        <f>COUNTIF(L10:L26,"ІІ ур")</f>
        <v>6</v>
      </c>
      <c r="I29" s="43" t="s">
        <v>13</v>
      </c>
      <c r="J29" s="43"/>
      <c r="K29" s="12">
        <f>COUNTIF(L10:L26,"ІІІ ур")</f>
        <v>6</v>
      </c>
      <c r="L29" s="14"/>
    </row>
    <row r="30" spans="2:13" ht="61.5" customHeight="1" x14ac:dyDescent="0.3">
      <c r="C30" s="31" t="s">
        <v>14</v>
      </c>
      <c r="D30" s="31"/>
      <c r="E30" s="15">
        <f>(E29/H28)*100</f>
        <v>0</v>
      </c>
      <c r="F30" s="31" t="s">
        <v>15</v>
      </c>
      <c r="G30" s="31"/>
      <c r="H30" s="15">
        <v>41.7</v>
      </c>
      <c r="I30" s="31" t="s">
        <v>16</v>
      </c>
      <c r="J30" s="31"/>
      <c r="K30" s="15">
        <v>58.3</v>
      </c>
      <c r="L30" s="16"/>
    </row>
    <row r="33" spans="4:10" x14ac:dyDescent="0.3">
      <c r="D33" s="17"/>
      <c r="E33" s="30" t="s">
        <v>0</v>
      </c>
      <c r="F33" s="31"/>
      <c r="G33" s="31" t="s">
        <v>1</v>
      </c>
      <c r="H33" s="31"/>
      <c r="I33" s="31" t="s">
        <v>2</v>
      </c>
      <c r="J33" s="31"/>
    </row>
    <row r="34" spans="4:10" ht="40.5" customHeight="1" x14ac:dyDescent="0.3">
      <c r="D34" s="18" t="s">
        <v>14</v>
      </c>
      <c r="E34" s="34">
        <f>старт!E35</f>
        <v>30</v>
      </c>
      <c r="F34" s="40"/>
      <c r="G34" s="33">
        <f>промежут!G33</f>
        <v>0</v>
      </c>
      <c r="H34" s="40"/>
      <c r="I34" s="33">
        <f>E30</f>
        <v>0</v>
      </c>
      <c r="J34" s="40"/>
    </row>
    <row r="35" spans="4:10" ht="39.75" customHeight="1" x14ac:dyDescent="0.3">
      <c r="D35" s="18" t="s">
        <v>15</v>
      </c>
      <c r="E35" s="33">
        <f>старт!E36</f>
        <v>50</v>
      </c>
      <c r="F35" s="40"/>
      <c r="G35" s="33">
        <f>промежут!G34</f>
        <v>0</v>
      </c>
      <c r="H35" s="40"/>
      <c r="I35" s="33">
        <v>41.7</v>
      </c>
      <c r="J35" s="40"/>
    </row>
    <row r="36" spans="4:10" ht="41.25" customHeight="1" x14ac:dyDescent="0.3">
      <c r="D36" s="18" t="s">
        <v>16</v>
      </c>
      <c r="E36" s="33">
        <f>старт!E37</f>
        <v>20</v>
      </c>
      <c r="F36" s="40"/>
      <c r="G36" s="33">
        <f>промежут!G35</f>
        <v>0</v>
      </c>
      <c r="H36" s="40"/>
      <c r="I36" s="33">
        <v>58.3</v>
      </c>
      <c r="J36" s="40"/>
    </row>
    <row r="87" spans="11:12" x14ac:dyDescent="0.3">
      <c r="K87" s="1">
        <v>1</v>
      </c>
      <c r="L87" s="1" t="s">
        <v>17</v>
      </c>
    </row>
    <row r="88" spans="11:12" x14ac:dyDescent="0.3">
      <c r="K88" s="1">
        <v>1.6</v>
      </c>
      <c r="L88" s="1" t="s">
        <v>18</v>
      </c>
    </row>
    <row r="89" spans="11:12" x14ac:dyDescent="0.3">
      <c r="K89" s="1">
        <v>2.6</v>
      </c>
      <c r="L89" s="1" t="s">
        <v>19</v>
      </c>
    </row>
  </sheetData>
  <mergeCells count="24">
    <mergeCell ref="E35:F35"/>
    <mergeCell ref="G35:H35"/>
    <mergeCell ref="I35:J35"/>
    <mergeCell ref="E36:F36"/>
    <mergeCell ref="G36:H36"/>
    <mergeCell ref="I36:J36"/>
    <mergeCell ref="E33:F33"/>
    <mergeCell ref="G33:H33"/>
    <mergeCell ref="I33:J33"/>
    <mergeCell ref="E34:F34"/>
    <mergeCell ref="G34:H34"/>
    <mergeCell ref="I34:J34"/>
    <mergeCell ref="C29:D29"/>
    <mergeCell ref="F29:G29"/>
    <mergeCell ref="I29:J29"/>
    <mergeCell ref="C30:D30"/>
    <mergeCell ref="F30:G30"/>
    <mergeCell ref="I30:J30"/>
    <mergeCell ref="C28:G28"/>
    <mergeCell ref="I28:L28"/>
    <mergeCell ref="B5:M5"/>
    <mergeCell ref="B6:M6"/>
    <mergeCell ref="B7:M7"/>
    <mergeCell ref="C27:L27"/>
  </mergeCells>
  <phoneticPr fontId="5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старт</vt:lpstr>
      <vt:lpstr>промежут</vt:lpstr>
      <vt:lpstr>итог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Albina Kaliyeva</cp:lastModifiedBy>
  <dcterms:created xsi:type="dcterms:W3CDTF">2018-12-11T18:46:57Z</dcterms:created>
  <dcterms:modified xsi:type="dcterms:W3CDTF">2024-04-07T21:52:32Z</dcterms:modified>
</cp:coreProperties>
</file>